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01"/>
  <workbookPr date1904="1"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W:\i-transact\Capacity Sheets\"/>
    </mc:Choice>
  </mc:AlternateContent>
  <bookViews>
    <workbookView xWindow="0" yWindow="60" windowWidth="19200" windowHeight="6770" tabRatio="758"/>
  </bookViews>
  <sheets>
    <sheet name="Hello Fresh" sheetId="13" r:id="rId1"/>
    <sheet name="Revenue" sheetId="16" r:id="rId2"/>
    <sheet name="Approved" sheetId="21" r:id="rId3"/>
    <sheet name="Database" sheetId="19" r:id="rId4"/>
  </sheets>
  <calcPr calcId="171027"/>
</workbook>
</file>

<file path=xl/calcChain.xml><?xml version="1.0" encoding="utf-8"?>
<calcChain xmlns="http://schemas.openxmlformats.org/spreadsheetml/2006/main">
  <c r="AC334" i="13" l="1"/>
  <c r="V336" i="13"/>
  <c r="V335" i="13"/>
  <c r="T334" i="13"/>
  <c r="U334" i="13"/>
  <c r="V334" i="13"/>
  <c r="AC303" i="13"/>
  <c r="V305" i="13"/>
  <c r="V304" i="13"/>
  <c r="V303" i="13"/>
  <c r="U303" i="13"/>
  <c r="T303" i="13"/>
  <c r="AA271" i="13"/>
  <c r="AA270" i="13"/>
  <c r="AC269" i="13"/>
  <c r="AB269" i="13"/>
  <c r="AA269" i="13"/>
  <c r="W269" i="13"/>
  <c r="V271" i="13"/>
  <c r="V270" i="13"/>
  <c r="V269" i="13"/>
  <c r="U269" i="13"/>
  <c r="T269" i="13"/>
  <c r="AA236" i="13"/>
  <c r="AA235" i="13"/>
  <c r="AB234" i="13"/>
  <c r="AA234" i="13"/>
  <c r="V236" i="13"/>
  <c r="V235" i="13"/>
  <c r="W234" i="13"/>
  <c r="V234" i="13"/>
  <c r="U234" i="13"/>
  <c r="T234" i="13"/>
  <c r="W230" i="13" l="1"/>
  <c r="W232" i="13"/>
  <c r="AC234" i="13" l="1"/>
  <c r="AD233" i="13"/>
  <c r="Y233" i="13"/>
  <c r="W233" i="13"/>
  <c r="M233" i="13"/>
  <c r="K233" i="13"/>
  <c r="J233" i="13"/>
  <c r="AB233" i="13" l="1"/>
  <c r="J288" i="13"/>
  <c r="AA206" i="13"/>
  <c r="AC204" i="13"/>
  <c r="V206" i="13"/>
  <c r="V205" i="13"/>
  <c r="V204" i="13"/>
  <c r="U204" i="13"/>
  <c r="AA182" i="13"/>
  <c r="AC180" i="13"/>
  <c r="V181" i="13"/>
  <c r="V180" i="13"/>
  <c r="U180" i="13"/>
  <c r="T180" i="13"/>
  <c r="J286" i="13" l="1"/>
  <c r="M294" i="13"/>
  <c r="K294" i="13"/>
  <c r="J294" i="13"/>
  <c r="W223" i="13" l="1"/>
  <c r="Y223" i="13"/>
  <c r="Z223" i="13"/>
  <c r="AA223" i="13"/>
  <c r="Z222" i="13"/>
  <c r="Y222" i="13"/>
  <c r="W222" i="13"/>
  <c r="M222" i="13"/>
  <c r="K222" i="13"/>
  <c r="J222" i="13"/>
  <c r="Z221" i="13"/>
  <c r="Y221" i="13"/>
  <c r="W221" i="13"/>
  <c r="M221" i="13"/>
  <c r="K221" i="13"/>
  <c r="J221" i="13"/>
  <c r="Z220" i="13"/>
  <c r="Y220" i="13"/>
  <c r="W220" i="13"/>
  <c r="K220" i="13"/>
  <c r="J220" i="13"/>
  <c r="Z219" i="13"/>
  <c r="Y219" i="13"/>
  <c r="W219" i="13"/>
  <c r="M219" i="13"/>
  <c r="K219" i="13"/>
  <c r="J219" i="13"/>
  <c r="Z218" i="13"/>
  <c r="Y218" i="13"/>
  <c r="W218" i="13"/>
  <c r="K218" i="13"/>
  <c r="J218" i="13"/>
  <c r="Z217" i="13"/>
  <c r="Y217" i="13"/>
  <c r="W217" i="13"/>
  <c r="M217" i="13"/>
  <c r="K217" i="13"/>
  <c r="J217" i="13"/>
  <c r="W216" i="13"/>
  <c r="M216" i="13"/>
  <c r="K216" i="13"/>
  <c r="J216" i="13"/>
  <c r="Z215" i="13"/>
  <c r="Y215" i="13"/>
  <c r="W215" i="13"/>
  <c r="M215" i="13"/>
  <c r="K215" i="13"/>
  <c r="J215" i="13"/>
  <c r="AB222" i="13" l="1"/>
  <c r="AA217" i="13"/>
  <c r="AD217" i="13" s="1"/>
  <c r="AB223" i="13"/>
  <c r="AA222" i="13"/>
  <c r="AD222" i="13" s="1"/>
  <c r="AA215" i="13"/>
  <c r="AD215" i="13" s="1"/>
  <c r="AB215" i="13"/>
  <c r="AB220" i="13"/>
  <c r="AB217" i="13"/>
  <c r="AA218" i="13"/>
  <c r="AD218" i="13" s="1"/>
  <c r="AB219" i="13"/>
  <c r="AB218" i="13"/>
  <c r="AA221" i="13"/>
  <c r="AD221" i="13" s="1"/>
  <c r="AA220" i="13"/>
  <c r="AD220" i="13" s="1"/>
  <c r="AB221" i="13"/>
  <c r="AA219" i="13"/>
  <c r="AD219" i="13" s="1"/>
  <c r="Y227" i="13"/>
  <c r="W227" i="13"/>
  <c r="M227" i="13"/>
  <c r="K227" i="13"/>
  <c r="J227" i="13"/>
  <c r="Z283" i="13" l="1"/>
  <c r="Y283" i="13"/>
  <c r="AA283" i="13" s="1"/>
  <c r="AD283" i="13" s="1"/>
  <c r="Y282" i="13"/>
  <c r="Z281" i="13"/>
  <c r="Y281" i="13"/>
  <c r="Z280" i="13"/>
  <c r="Y280" i="13"/>
  <c r="Z279" i="13"/>
  <c r="Y279" i="13"/>
  <c r="Z278" i="13"/>
  <c r="Y278" i="13"/>
  <c r="Y311" i="13"/>
  <c r="Y312" i="13"/>
  <c r="Y313" i="13"/>
  <c r="Y314" i="13"/>
  <c r="Y315" i="13"/>
  <c r="Y316" i="13"/>
  <c r="Y317" i="13"/>
  <c r="Y318" i="13"/>
  <c r="Y319" i="13"/>
  <c r="Y320" i="13"/>
  <c r="Y321" i="13"/>
  <c r="Y322" i="13"/>
  <c r="Y323" i="13"/>
  <c r="Y324" i="13"/>
  <c r="Y325" i="13"/>
  <c r="Y326" i="13"/>
  <c r="Y327" i="13"/>
  <c r="Y328" i="13"/>
  <c r="Y329" i="13"/>
  <c r="Y330" i="13"/>
  <c r="Y331" i="13"/>
  <c r="Y332" i="13"/>
  <c r="Y333" i="13"/>
  <c r="Y310" i="13"/>
  <c r="Y277" i="13"/>
  <c r="Y284" i="13"/>
  <c r="Y285" i="13"/>
  <c r="Y286" i="13"/>
  <c r="Y287" i="13"/>
  <c r="Y288" i="13"/>
  <c r="Y289" i="13"/>
  <c r="Y290" i="13"/>
  <c r="Y291" i="13"/>
  <c r="Y292" i="13"/>
  <c r="Y293" i="13"/>
  <c r="Y294" i="13"/>
  <c r="Y295" i="13"/>
  <c r="Y296" i="13"/>
  <c r="Y297" i="13"/>
  <c r="Y298" i="13"/>
  <c r="Y299" i="13"/>
  <c r="Y300" i="13"/>
  <c r="Y301" i="13"/>
  <c r="Y302" i="13"/>
  <c r="Y276" i="13"/>
  <c r="Y242" i="13"/>
  <c r="Y243" i="13"/>
  <c r="Y244" i="13"/>
  <c r="Y245" i="13"/>
  <c r="Y246" i="13"/>
  <c r="Y247" i="13"/>
  <c r="Y248" i="13"/>
  <c r="Y249" i="13"/>
  <c r="Y250" i="13"/>
  <c r="Y251" i="13"/>
  <c r="Y252" i="13"/>
  <c r="Y253" i="13"/>
  <c r="Y254" i="13"/>
  <c r="Y255" i="13"/>
  <c r="Y256" i="13"/>
  <c r="Y257" i="13"/>
  <c r="Y258" i="13"/>
  <c r="Y259" i="13"/>
  <c r="Y260" i="13"/>
  <c r="Y261" i="13"/>
  <c r="Y262" i="13"/>
  <c r="Y263" i="13"/>
  <c r="Y264" i="13"/>
  <c r="Y265" i="13"/>
  <c r="Y266" i="13"/>
  <c r="Y267" i="13"/>
  <c r="Y268" i="13"/>
  <c r="AA268" i="13" s="1"/>
  <c r="AD268" i="13" s="1"/>
  <c r="Y241" i="13"/>
  <c r="Y212" i="13"/>
  <c r="Y213" i="13"/>
  <c r="Y214" i="13"/>
  <c r="Y224" i="13"/>
  <c r="Y225" i="13"/>
  <c r="Y226" i="13"/>
  <c r="Y228" i="13"/>
  <c r="Y229" i="13"/>
  <c r="Y230" i="13"/>
  <c r="Y231" i="13"/>
  <c r="Y232" i="13"/>
  <c r="Y211" i="13"/>
  <c r="Y188" i="13"/>
  <c r="Y189" i="13"/>
  <c r="Y190" i="13"/>
  <c r="Y191" i="13"/>
  <c r="Y192" i="13"/>
  <c r="Y193" i="13"/>
  <c r="Y194" i="13"/>
  <c r="Y195" i="13"/>
  <c r="Y196" i="13"/>
  <c r="Y197" i="13"/>
  <c r="Y198" i="13"/>
  <c r="Y199" i="13"/>
  <c r="Y200" i="13"/>
  <c r="Y201" i="13"/>
  <c r="Y202" i="13"/>
  <c r="Y203" i="13"/>
  <c r="Y187" i="13"/>
  <c r="Y165" i="13"/>
  <c r="Y166" i="13"/>
  <c r="Y167" i="13"/>
  <c r="Y168" i="13"/>
  <c r="Y169" i="13"/>
  <c r="Y170" i="13"/>
  <c r="Y171" i="13"/>
  <c r="Y172" i="13"/>
  <c r="Y173" i="13"/>
  <c r="Y174" i="13"/>
  <c r="Y175" i="13"/>
  <c r="Y176" i="13"/>
  <c r="Y177" i="13"/>
  <c r="Y178" i="13"/>
  <c r="Y179" i="13"/>
  <c r="Y164" i="13"/>
  <c r="Y141" i="13"/>
  <c r="Y142" i="13"/>
  <c r="Y143" i="13"/>
  <c r="Y144" i="13"/>
  <c r="Y145" i="13"/>
  <c r="Y146" i="13"/>
  <c r="Y147" i="13"/>
  <c r="Y148" i="13"/>
  <c r="Y149" i="13"/>
  <c r="Y150" i="13"/>
  <c r="Y151" i="13"/>
  <c r="Y152" i="13"/>
  <c r="Y153" i="13"/>
  <c r="Y154" i="13"/>
  <c r="Y155" i="13"/>
  <c r="Y156" i="13"/>
  <c r="Y140" i="13"/>
  <c r="Y114" i="13"/>
  <c r="Y115" i="13"/>
  <c r="Y116" i="13"/>
  <c r="Y117" i="13"/>
  <c r="Y118" i="13"/>
  <c r="Y119" i="13"/>
  <c r="Y120" i="13"/>
  <c r="Y121" i="13"/>
  <c r="Y122" i="13"/>
  <c r="Y123" i="13"/>
  <c r="Y124" i="13"/>
  <c r="Y125" i="13"/>
  <c r="Y126" i="13"/>
  <c r="Y127" i="13"/>
  <c r="Y128" i="13"/>
  <c r="Y129" i="13"/>
  <c r="Y130" i="13"/>
  <c r="Y131" i="13"/>
  <c r="Y132" i="13"/>
  <c r="Y113" i="13"/>
  <c r="Y88" i="13"/>
  <c r="Y89" i="13"/>
  <c r="Y90" i="13"/>
  <c r="Y91" i="13"/>
  <c r="Y92" i="13"/>
  <c r="Y93" i="13"/>
  <c r="Y94" i="13"/>
  <c r="Y95" i="13"/>
  <c r="Y96" i="13"/>
  <c r="Y97" i="13"/>
  <c r="Y98" i="13"/>
  <c r="Y99" i="13"/>
  <c r="Y100" i="13"/>
  <c r="Y101" i="13"/>
  <c r="Y102" i="13"/>
  <c r="Y103" i="13"/>
  <c r="Y104" i="13"/>
  <c r="Y105" i="13"/>
  <c r="Y87" i="13"/>
  <c r="Y65" i="13"/>
  <c r="Y66" i="13"/>
  <c r="Y67" i="13"/>
  <c r="Y68" i="13"/>
  <c r="Y69" i="13"/>
  <c r="Y70" i="13"/>
  <c r="Y71" i="13"/>
  <c r="Y72" i="13"/>
  <c r="Y73" i="13"/>
  <c r="Y74" i="13"/>
  <c r="Y75" i="13"/>
  <c r="Y76" i="13"/>
  <c r="Y77" i="13"/>
  <c r="Y78" i="13"/>
  <c r="Y79" i="13"/>
  <c r="Y64" i="13"/>
  <c r="Y32" i="13"/>
  <c r="Y33" i="13"/>
  <c r="Y34" i="13"/>
  <c r="Y35" i="13"/>
  <c r="Y36" i="13"/>
  <c r="Y37" i="13"/>
  <c r="Y38" i="13"/>
  <c r="Y39" i="13"/>
  <c r="Y40" i="13"/>
  <c r="Y41" i="13"/>
  <c r="Y42" i="13"/>
  <c r="Y43" i="13"/>
  <c r="Y44" i="13"/>
  <c r="Y45" i="13"/>
  <c r="Y46" i="13"/>
  <c r="Y47" i="13"/>
  <c r="Y48" i="13"/>
  <c r="Y49" i="13"/>
  <c r="Y50" i="13"/>
  <c r="Y51" i="13"/>
  <c r="Y52" i="13"/>
  <c r="Y53" i="13"/>
  <c r="Y54" i="13"/>
  <c r="Y55" i="13"/>
  <c r="Y56" i="13"/>
  <c r="Y31" i="13"/>
  <c r="Y6" i="13"/>
  <c r="Y7" i="13"/>
  <c r="Y8" i="13"/>
  <c r="Y9" i="13"/>
  <c r="Y10" i="13"/>
  <c r="Y11" i="13"/>
  <c r="Y12" i="13"/>
  <c r="Y13" i="13"/>
  <c r="Y14" i="13"/>
  <c r="Y15" i="13"/>
  <c r="Y16" i="13"/>
  <c r="Y17" i="13"/>
  <c r="Y18" i="13"/>
  <c r="Y19" i="13"/>
  <c r="Y20" i="13"/>
  <c r="Y21" i="13"/>
  <c r="Y22" i="13"/>
  <c r="Y23" i="13"/>
  <c r="Y5" i="13"/>
  <c r="M277" i="13"/>
  <c r="M278" i="13"/>
  <c r="M279" i="13"/>
  <c r="M280" i="13"/>
  <c r="M281" i="13"/>
  <c r="M282" i="13"/>
  <c r="M283" i="13"/>
  <c r="M284" i="13"/>
  <c r="M285" i="13"/>
  <c r="M286" i="13"/>
  <c r="M287" i="13"/>
  <c r="M288" i="13"/>
  <c r="M289" i="13"/>
  <c r="M290" i="13"/>
  <c r="M291" i="13"/>
  <c r="M292" i="13"/>
  <c r="M293" i="13"/>
  <c r="M295" i="13"/>
  <c r="M296" i="13"/>
  <c r="M297" i="13"/>
  <c r="M298" i="13"/>
  <c r="M299" i="13"/>
  <c r="M300" i="13"/>
  <c r="M301" i="13"/>
  <c r="M302" i="13"/>
  <c r="J277" i="13"/>
  <c r="K277" i="13"/>
  <c r="J278" i="13"/>
  <c r="K278" i="13"/>
  <c r="J279" i="13"/>
  <c r="K279" i="13"/>
  <c r="J280" i="13"/>
  <c r="K280" i="13"/>
  <c r="J281" i="13"/>
  <c r="K281" i="13"/>
  <c r="J282" i="13"/>
  <c r="K282" i="13"/>
  <c r="J283" i="13"/>
  <c r="K283" i="13"/>
  <c r="J284" i="13"/>
  <c r="K284" i="13"/>
  <c r="J285" i="13"/>
  <c r="K285" i="13"/>
  <c r="K286" i="13"/>
  <c r="J287" i="13"/>
  <c r="K287" i="13"/>
  <c r="K288" i="13"/>
  <c r="J289" i="13"/>
  <c r="K289" i="13"/>
  <c r="J290" i="13"/>
  <c r="K290" i="13"/>
  <c r="J291" i="13"/>
  <c r="K291" i="13"/>
  <c r="J292" i="13"/>
  <c r="K292" i="13"/>
  <c r="J293" i="13"/>
  <c r="K293" i="13"/>
  <c r="J295" i="13"/>
  <c r="K295" i="13"/>
  <c r="J296" i="13"/>
  <c r="K296" i="13"/>
  <c r="J297" i="13"/>
  <c r="K297" i="13"/>
  <c r="J298" i="13"/>
  <c r="K298" i="13"/>
  <c r="J299" i="13"/>
  <c r="K299" i="13"/>
  <c r="J300" i="13"/>
  <c r="K300" i="13"/>
  <c r="J301" i="13"/>
  <c r="K301" i="13"/>
  <c r="J302" i="13"/>
  <c r="K302" i="13"/>
  <c r="Z312" i="13"/>
  <c r="AA312" i="13" s="1"/>
  <c r="Z313" i="13"/>
  <c r="Z314" i="13"/>
  <c r="AA314" i="13" s="1"/>
  <c r="AD314" i="13" s="1"/>
  <c r="Z315" i="13"/>
  <c r="AA315" i="13"/>
  <c r="AD315" i="13" s="1"/>
  <c r="Z316" i="13"/>
  <c r="AA316" i="13"/>
  <c r="AD316" i="13" s="1"/>
  <c r="Z317" i="13"/>
  <c r="AA317" i="13" s="1"/>
  <c r="AD317" i="13" s="1"/>
  <c r="Z318" i="13"/>
  <c r="AA318" i="13"/>
  <c r="AD318" i="13" s="1"/>
  <c r="Z319" i="13"/>
  <c r="AA319" i="13"/>
  <c r="AD319" i="13" s="1"/>
  <c r="Z320" i="13"/>
  <c r="AA320" i="13"/>
  <c r="AD320" i="13" s="1"/>
  <c r="Z321" i="13"/>
  <c r="AA321" i="13"/>
  <c r="AD321" i="13" s="1"/>
  <c r="Z322" i="13"/>
  <c r="AA322" i="13"/>
  <c r="AD322" i="13" s="1"/>
  <c r="Z323" i="13"/>
  <c r="Z324" i="13"/>
  <c r="Z325" i="13"/>
  <c r="AA325" i="13"/>
  <c r="AD325" i="13" s="1"/>
  <c r="Z326" i="13"/>
  <c r="AA326" i="13"/>
  <c r="AD326" i="13" s="1"/>
  <c r="Z327" i="13"/>
  <c r="AA327" i="13"/>
  <c r="AD327" i="13" s="1"/>
  <c r="Z328" i="13"/>
  <c r="AA328" i="13"/>
  <c r="AD328" i="13" s="1"/>
  <c r="Z329" i="13"/>
  <c r="AA329" i="13"/>
  <c r="AD329" i="13" s="1"/>
  <c r="Z330" i="13"/>
  <c r="AA330" i="13"/>
  <c r="AD330" i="13" s="1"/>
  <c r="Z331" i="13"/>
  <c r="AA331" i="13"/>
  <c r="AD331" i="13" s="1"/>
  <c r="Z332" i="13"/>
  <c r="AA332" i="13"/>
  <c r="AD332" i="13" s="1"/>
  <c r="M313" i="13"/>
  <c r="M314" i="13"/>
  <c r="M315" i="13"/>
  <c r="M316" i="13"/>
  <c r="M317" i="13"/>
  <c r="M318" i="13"/>
  <c r="M319" i="13"/>
  <c r="M320" i="13"/>
  <c r="M321" i="13"/>
  <c r="M322" i="13"/>
  <c r="M323" i="13"/>
  <c r="M325" i="13"/>
  <c r="M326" i="13"/>
  <c r="M327" i="13"/>
  <c r="M328" i="13"/>
  <c r="M329" i="13"/>
  <c r="M330" i="13"/>
  <c r="M331" i="13"/>
  <c r="M332" i="13"/>
  <c r="M333" i="13"/>
  <c r="J312" i="13"/>
  <c r="K312" i="13"/>
  <c r="J313" i="13"/>
  <c r="K313" i="13"/>
  <c r="J314" i="13"/>
  <c r="K314" i="13"/>
  <c r="J315" i="13"/>
  <c r="K315" i="13"/>
  <c r="J316" i="13"/>
  <c r="K316" i="13"/>
  <c r="J317" i="13"/>
  <c r="K317" i="13"/>
  <c r="J318" i="13"/>
  <c r="K318" i="13"/>
  <c r="J319" i="13"/>
  <c r="K319" i="13"/>
  <c r="J320" i="13"/>
  <c r="K320" i="13"/>
  <c r="J321" i="13"/>
  <c r="K321" i="13"/>
  <c r="J322" i="13"/>
  <c r="K322" i="13"/>
  <c r="J323" i="13"/>
  <c r="K323" i="13"/>
  <c r="J324" i="13"/>
  <c r="K324" i="13"/>
  <c r="J325" i="13"/>
  <c r="K325" i="13"/>
  <c r="J326" i="13"/>
  <c r="K326" i="13"/>
  <c r="J327" i="13"/>
  <c r="K327" i="13"/>
  <c r="J328" i="13"/>
  <c r="K328" i="13"/>
  <c r="J329" i="13"/>
  <c r="K329" i="13"/>
  <c r="J330" i="13"/>
  <c r="K330" i="13"/>
  <c r="J331" i="13"/>
  <c r="K331" i="13"/>
  <c r="J332" i="13"/>
  <c r="K332" i="13"/>
  <c r="J333" i="13"/>
  <c r="K333" i="13"/>
  <c r="W331" i="13"/>
  <c r="W332" i="13"/>
  <c r="W325" i="13"/>
  <c r="W326" i="13"/>
  <c r="W319" i="13"/>
  <c r="W320" i="13"/>
  <c r="W313" i="13"/>
  <c r="W314" i="13"/>
  <c r="Z298" i="13"/>
  <c r="AA298" i="13"/>
  <c r="Z299" i="13"/>
  <c r="AA299" i="13" s="1"/>
  <c r="AD299" i="13" s="1"/>
  <c r="Z300" i="13"/>
  <c r="AA300" i="13"/>
  <c r="Z301" i="13"/>
  <c r="AA301" i="13"/>
  <c r="AD301" i="13" s="1"/>
  <c r="Z293" i="13"/>
  <c r="AA293" i="13" s="1"/>
  <c r="AD293" i="13" s="1"/>
  <c r="Z294" i="13"/>
  <c r="AA294" i="13" s="1"/>
  <c r="AD294" i="13" s="1"/>
  <c r="Z295" i="13"/>
  <c r="W301" i="13"/>
  <c r="W300" i="13"/>
  <c r="W295" i="13"/>
  <c r="W294" i="13"/>
  <c r="Z286" i="13"/>
  <c r="Z287" i="13"/>
  <c r="Z288" i="13"/>
  <c r="AA288" i="13" s="1"/>
  <c r="AD288" i="13" s="1"/>
  <c r="Z289" i="13"/>
  <c r="AA289" i="13" s="1"/>
  <c r="AD289" i="13" s="1"/>
  <c r="Z290" i="13"/>
  <c r="AA290" i="13"/>
  <c r="AD290" i="13" s="1"/>
  <c r="W288" i="13"/>
  <c r="W289" i="13"/>
  <c r="W286" i="13"/>
  <c r="Z285" i="13"/>
  <c r="W284" i="13"/>
  <c r="W283" i="13"/>
  <c r="W279" i="13"/>
  <c r="Z268" i="13"/>
  <c r="W268" i="13"/>
  <c r="M268" i="13"/>
  <c r="J268" i="13"/>
  <c r="K268" i="13"/>
  <c r="Z262" i="13"/>
  <c r="W262" i="13"/>
  <c r="J262" i="13"/>
  <c r="K262" i="13"/>
  <c r="M262" i="13"/>
  <c r="Z252" i="13"/>
  <c r="Z253" i="13"/>
  <c r="AA253" i="13"/>
  <c r="AD253" i="13" s="1"/>
  <c r="W253" i="13"/>
  <c r="W252" i="13"/>
  <c r="J252" i="13"/>
  <c r="K252" i="13"/>
  <c r="M252" i="13"/>
  <c r="J253" i="13"/>
  <c r="K253" i="13"/>
  <c r="M253" i="13"/>
  <c r="Z245" i="13"/>
  <c r="Z246" i="13"/>
  <c r="W245" i="13"/>
  <c r="W246" i="13"/>
  <c r="J245" i="13"/>
  <c r="K245" i="13"/>
  <c r="M245" i="13"/>
  <c r="J246" i="13"/>
  <c r="K246" i="13"/>
  <c r="M246" i="13"/>
  <c r="W282" i="13"/>
  <c r="AD300" i="13" l="1"/>
  <c r="AA305" i="13"/>
  <c r="AA323" i="13"/>
  <c r="AD323" i="13" s="1"/>
  <c r="AA252" i="13"/>
  <c r="AD252" i="13" s="1"/>
  <c r="AA246" i="13"/>
  <c r="AD246" i="13" s="1"/>
  <c r="AA295" i="13"/>
  <c r="AD295" i="13" s="1"/>
  <c r="AA262" i="13"/>
  <c r="AD262" i="13" s="1"/>
  <c r="AD312" i="13"/>
  <c r="AD298" i="13"/>
  <c r="AA245" i="13"/>
  <c r="AD245" i="13" s="1"/>
  <c r="AA324" i="13"/>
  <c r="AD324" i="13" s="1"/>
  <c r="AA313" i="13"/>
  <c r="AA287" i="13"/>
  <c r="AD287" i="13" s="1"/>
  <c r="AA286" i="13"/>
  <c r="AB327" i="13"/>
  <c r="AB331" i="13"/>
  <c r="AB319" i="13"/>
  <c r="AB329" i="13"/>
  <c r="AB325" i="13"/>
  <c r="AB321" i="13"/>
  <c r="AB317" i="13"/>
  <c r="AB316" i="13"/>
  <c r="AB312" i="13"/>
  <c r="AB326" i="13"/>
  <c r="V272" i="13"/>
  <c r="AB332" i="13"/>
  <c r="AB328" i="13"/>
  <c r="AB324" i="13"/>
  <c r="AB320" i="13"/>
  <c r="AA280" i="13"/>
  <c r="AD280" i="13" s="1"/>
  <c r="AB315" i="13"/>
  <c r="AB280" i="13"/>
  <c r="AB313" i="13"/>
  <c r="AB278" i="13"/>
  <c r="AB283" i="13"/>
  <c r="AB281" i="13"/>
  <c r="AB279" i="13"/>
  <c r="AA281" i="13"/>
  <c r="AD281" i="13" s="1"/>
  <c r="AB282" i="13"/>
  <c r="AA278" i="13"/>
  <c r="AA282" i="13"/>
  <c r="AD282" i="13" s="1"/>
  <c r="AA279" i="13"/>
  <c r="AD279" i="13" s="1"/>
  <c r="AB322" i="13"/>
  <c r="AB330" i="13"/>
  <c r="AB318" i="13"/>
  <c r="AB314" i="13"/>
  <c r="AB323" i="13"/>
  <c r="AB246" i="13"/>
  <c r="AB285" i="13"/>
  <c r="AB295" i="13"/>
  <c r="AB286" i="13"/>
  <c r="AB294" i="13"/>
  <c r="AB293" i="13"/>
  <c r="AB301" i="13"/>
  <c r="AB300" i="13"/>
  <c r="AB299" i="13"/>
  <c r="AB287" i="13"/>
  <c r="AB289" i="13"/>
  <c r="AA285" i="13"/>
  <c r="AD285" i="13" s="1"/>
  <c r="AB288" i="13"/>
  <c r="AB268" i="13"/>
  <c r="AB253" i="13"/>
  <c r="AB252" i="13"/>
  <c r="AB262" i="13"/>
  <c r="AB245" i="13"/>
  <c r="AD313" i="13" l="1"/>
  <c r="AA335" i="13"/>
  <c r="AD278" i="13"/>
  <c r="AD286" i="13"/>
  <c r="W266" i="13"/>
  <c r="K266" i="13"/>
  <c r="J266" i="13"/>
  <c r="Z258" i="13"/>
  <c r="Z259" i="13"/>
  <c r="Z260" i="13"/>
  <c r="W257" i="13"/>
  <c r="K259" i="13"/>
  <c r="J259" i="13"/>
  <c r="M258" i="13"/>
  <c r="K258" i="13"/>
  <c r="J258" i="13"/>
  <c r="W250" i="13"/>
  <c r="Z257" i="13"/>
  <c r="M260" i="13"/>
  <c r="K260" i="13"/>
  <c r="J260" i="13"/>
  <c r="M257" i="13"/>
  <c r="K257" i="13"/>
  <c r="J257" i="13"/>
  <c r="Z250" i="13"/>
  <c r="AB258" i="13" l="1"/>
  <c r="AA257" i="13"/>
  <c r="AD257" i="13" s="1"/>
  <c r="AB259" i="13"/>
  <c r="AA260" i="13"/>
  <c r="AD260" i="13" s="1"/>
  <c r="AA259" i="13"/>
  <c r="AD259" i="13" s="1"/>
  <c r="AA258" i="13"/>
  <c r="AD258" i="13" s="1"/>
  <c r="AB260" i="13"/>
  <c r="AB257" i="13"/>
  <c r="AA250" i="13"/>
  <c r="AD250" i="13" s="1"/>
  <c r="M250" i="13"/>
  <c r="AB250" i="13" s="1"/>
  <c r="K250" i="13"/>
  <c r="J250" i="13"/>
  <c r="Z227" i="13"/>
  <c r="AB227" i="13" s="1"/>
  <c r="AA227" i="13" l="1"/>
  <c r="W213" i="13"/>
  <c r="W311" i="13" l="1"/>
  <c r="W312" i="13"/>
  <c r="W315" i="13"/>
  <c r="W316" i="13"/>
  <c r="W317" i="13"/>
  <c r="W318" i="13"/>
  <c r="W321" i="13"/>
  <c r="W322" i="13"/>
  <c r="W323" i="13"/>
  <c r="W324" i="13"/>
  <c r="W327" i="13"/>
  <c r="W328" i="13"/>
  <c r="W329" i="13"/>
  <c r="W330" i="13"/>
  <c r="W333" i="13"/>
  <c r="W334" i="13" l="1"/>
  <c r="Z213" i="13"/>
  <c r="J213" i="13"/>
  <c r="K213" i="13"/>
  <c r="M213" i="13"/>
  <c r="AA213" i="13" l="1"/>
  <c r="AD213" i="13" s="1"/>
  <c r="AB213" i="13"/>
  <c r="AD232" i="13"/>
  <c r="W224" i="13"/>
  <c r="AC157" i="13" l="1"/>
  <c r="AA82" i="13"/>
  <c r="U80" i="13"/>
  <c r="V80" i="13"/>
  <c r="V57" i="13"/>
  <c r="AA26" i="13"/>
  <c r="T204" i="13" l="1"/>
  <c r="AA159" i="13"/>
  <c r="V159" i="13"/>
  <c r="V158" i="13"/>
  <c r="V157" i="13"/>
  <c r="U157" i="13"/>
  <c r="T157" i="13"/>
  <c r="V135" i="13"/>
  <c r="V134" i="13"/>
  <c r="V133" i="13"/>
  <c r="U133" i="13"/>
  <c r="T133" i="13"/>
  <c r="W254" i="13" l="1"/>
  <c r="W197" i="13" l="1"/>
  <c r="M251" i="13"/>
  <c r="K251" i="13"/>
  <c r="J251" i="13"/>
  <c r="M231" i="13"/>
  <c r="K231" i="13"/>
  <c r="J231" i="13"/>
  <c r="M214" i="13" l="1"/>
  <c r="W277" i="13" l="1"/>
  <c r="W278" i="13"/>
  <c r="W287" i="13"/>
  <c r="W290" i="13"/>
  <c r="W291" i="13"/>
  <c r="W292" i="13"/>
  <c r="W293" i="13"/>
  <c r="W296" i="13"/>
  <c r="W297" i="13"/>
  <c r="W298" i="13"/>
  <c r="W299" i="13"/>
  <c r="W302" i="13"/>
  <c r="W242" i="13"/>
  <c r="W243" i="13"/>
  <c r="W244" i="13"/>
  <c r="W247" i="13"/>
  <c r="W248" i="13"/>
  <c r="W249" i="13"/>
  <c r="W255" i="13"/>
  <c r="W256" i="13"/>
  <c r="W261" i="13"/>
  <c r="W263" i="13"/>
  <c r="W264" i="13"/>
  <c r="W265" i="13"/>
  <c r="W267" i="13"/>
  <c r="K254" i="13"/>
  <c r="J254" i="13"/>
  <c r="M243" i="13"/>
  <c r="K243" i="13"/>
  <c r="J243" i="13"/>
  <c r="M198" i="13"/>
  <c r="AD167" i="13"/>
  <c r="AD171" i="13"/>
  <c r="M194" i="13"/>
  <c r="W187" i="13"/>
  <c r="Z188" i="13"/>
  <c r="K188" i="13"/>
  <c r="J188" i="13"/>
  <c r="W190" i="13"/>
  <c r="K192" i="13"/>
  <c r="J192" i="13"/>
  <c r="M170" i="13"/>
  <c r="K170" i="13"/>
  <c r="J170" i="13"/>
  <c r="K168" i="13"/>
  <c r="J168" i="13"/>
  <c r="M164" i="13"/>
  <c r="K164" i="13"/>
  <c r="J164" i="13"/>
  <c r="M155" i="13"/>
  <c r="K155" i="13"/>
  <c r="J155" i="13"/>
  <c r="K153" i="13"/>
  <c r="J153" i="13"/>
  <c r="AD145" i="13"/>
  <c r="AD153" i="13"/>
  <c r="AD149" i="13"/>
  <c r="M241" i="13"/>
  <c r="K241" i="13"/>
  <c r="J241" i="13"/>
  <c r="M174" i="13"/>
  <c r="K194" i="13"/>
  <c r="J194" i="13"/>
  <c r="W147" i="13"/>
  <c r="W177" i="13"/>
  <c r="W178" i="13"/>
  <c r="W173" i="13"/>
  <c r="W169" i="13"/>
  <c r="W165" i="13"/>
  <c r="W166" i="13"/>
  <c r="W167" i="13"/>
  <c r="W148" i="13"/>
  <c r="W146" i="13"/>
  <c r="W145" i="13"/>
  <c r="W142" i="13"/>
  <c r="M151" i="13"/>
  <c r="Z144" i="13"/>
  <c r="W143" i="13"/>
  <c r="K143" i="13"/>
  <c r="M165" i="13"/>
  <c r="K165" i="13"/>
  <c r="J165" i="13"/>
  <c r="AC91" i="13"/>
  <c r="AC92" i="13"/>
  <c r="AD92" i="13" s="1"/>
  <c r="AC129" i="13"/>
  <c r="AC125" i="13"/>
  <c r="AD125" i="13" s="1"/>
  <c r="AC117" i="13"/>
  <c r="W127" i="13"/>
  <c r="K127" i="13"/>
  <c r="J127" i="13"/>
  <c r="W126" i="13"/>
  <c r="M126" i="13"/>
  <c r="K126" i="13"/>
  <c r="J126" i="13"/>
  <c r="W132" i="13"/>
  <c r="M132" i="13"/>
  <c r="K132" i="13"/>
  <c r="J132" i="13"/>
  <c r="W131" i="13"/>
  <c r="M131" i="13"/>
  <c r="K131" i="13"/>
  <c r="J131" i="13"/>
  <c r="W130" i="13"/>
  <c r="M130" i="13"/>
  <c r="K130" i="13"/>
  <c r="J130" i="13"/>
  <c r="W129" i="13"/>
  <c r="Z129" i="13"/>
  <c r="J129" i="13"/>
  <c r="K129" i="13"/>
  <c r="M147" i="13"/>
  <c r="W116" i="13"/>
  <c r="W115" i="13"/>
  <c r="M311" i="13"/>
  <c r="AB298" i="13"/>
  <c r="M264" i="13"/>
  <c r="M255" i="13"/>
  <c r="M248" i="13"/>
  <c r="M242" i="13"/>
  <c r="M177" i="13"/>
  <c r="M173" i="13"/>
  <c r="M169" i="13"/>
  <c r="M166" i="13"/>
  <c r="W95" i="13"/>
  <c r="K95" i="13"/>
  <c r="J95" i="13"/>
  <c r="M89" i="13"/>
  <c r="V106" i="13"/>
  <c r="H11" i="16"/>
  <c r="M140" i="13"/>
  <c r="Z140" i="13"/>
  <c r="M141" i="13"/>
  <c r="Z141" i="13"/>
  <c r="Z142" i="13"/>
  <c r="M143" i="13"/>
  <c r="AA143" i="13"/>
  <c r="AD143" i="13" s="1"/>
  <c r="M145" i="13"/>
  <c r="Z145" i="13"/>
  <c r="M146" i="13"/>
  <c r="Z146" i="13"/>
  <c r="Z147" i="13"/>
  <c r="Z148" i="13"/>
  <c r="M149" i="13"/>
  <c r="Z149" i="13"/>
  <c r="M150" i="13"/>
  <c r="Z150" i="13"/>
  <c r="Z151" i="13"/>
  <c r="M152" i="13"/>
  <c r="Z152" i="13"/>
  <c r="Z153" i="13"/>
  <c r="M154" i="13"/>
  <c r="Z154" i="13"/>
  <c r="Z155" i="13"/>
  <c r="M156" i="13"/>
  <c r="AA156" i="13"/>
  <c r="Z156" i="13"/>
  <c r="Z113" i="13"/>
  <c r="Z114" i="13"/>
  <c r="Z115" i="13"/>
  <c r="Z116" i="13"/>
  <c r="Z119" i="13"/>
  <c r="AA124" i="13"/>
  <c r="AC98" i="13"/>
  <c r="AC102" i="13"/>
  <c r="AD102" i="13" s="1"/>
  <c r="M87" i="13"/>
  <c r="Z87" i="13"/>
  <c r="M88" i="13"/>
  <c r="Z88" i="13"/>
  <c r="Z89" i="13"/>
  <c r="M90" i="13"/>
  <c r="Z90" i="13"/>
  <c r="M91" i="13"/>
  <c r="Z91" i="13"/>
  <c r="M92" i="13"/>
  <c r="AB92" i="13" s="1"/>
  <c r="M93" i="13"/>
  <c r="AB93" i="13" s="1"/>
  <c r="M94" i="13"/>
  <c r="AB94" i="13" s="1"/>
  <c r="Z95" i="13"/>
  <c r="Z96" i="13"/>
  <c r="M97" i="13"/>
  <c r="Z97" i="13"/>
  <c r="M98" i="13"/>
  <c r="Z98" i="13"/>
  <c r="M99" i="13"/>
  <c r="Z99" i="13"/>
  <c r="Z100" i="13"/>
  <c r="M101" i="13"/>
  <c r="Z101" i="13"/>
  <c r="M102" i="13"/>
  <c r="Z102" i="13"/>
  <c r="M103" i="13"/>
  <c r="Z103" i="13"/>
  <c r="Z104" i="13"/>
  <c r="M105" i="13"/>
  <c r="Z105" i="13"/>
  <c r="AA90" i="13"/>
  <c r="AA97" i="13"/>
  <c r="W87" i="13"/>
  <c r="W88" i="13"/>
  <c r="W90" i="13"/>
  <c r="W91" i="13"/>
  <c r="W92" i="13"/>
  <c r="W93" i="13"/>
  <c r="W94" i="13"/>
  <c r="W96" i="13"/>
  <c r="W97" i="13"/>
  <c r="W98" i="13"/>
  <c r="W99" i="13"/>
  <c r="W100" i="13"/>
  <c r="W101" i="13"/>
  <c r="W102" i="13"/>
  <c r="W103" i="13"/>
  <c r="W104" i="13"/>
  <c r="W105" i="13"/>
  <c r="W64" i="13"/>
  <c r="W65" i="13"/>
  <c r="W66" i="13"/>
  <c r="W67" i="13"/>
  <c r="W68" i="13"/>
  <c r="W69" i="13"/>
  <c r="W70" i="13"/>
  <c r="W71" i="13"/>
  <c r="W72" i="13"/>
  <c r="W73" i="13"/>
  <c r="W74" i="13"/>
  <c r="W75" i="13"/>
  <c r="W76" i="13"/>
  <c r="W77" i="13"/>
  <c r="W78" i="13"/>
  <c r="W79" i="13"/>
  <c r="Z64" i="13"/>
  <c r="Z65" i="13"/>
  <c r="Z66" i="13"/>
  <c r="AA67" i="13"/>
  <c r="Z68" i="13"/>
  <c r="Z69" i="13"/>
  <c r="Z70" i="13"/>
  <c r="Z71" i="13"/>
  <c r="Z72" i="13"/>
  <c r="Z73" i="13"/>
  <c r="Z74" i="13"/>
  <c r="AA75" i="13"/>
  <c r="Z76" i="13"/>
  <c r="Z77" i="13"/>
  <c r="Z78" i="13"/>
  <c r="Z79" i="13"/>
  <c r="AC64" i="13"/>
  <c r="AC68" i="13"/>
  <c r="AC72" i="13"/>
  <c r="AC76" i="13"/>
  <c r="Z67" i="13"/>
  <c r="M70" i="13"/>
  <c r="M71" i="13"/>
  <c r="Z75" i="13"/>
  <c r="M77" i="13"/>
  <c r="M79" i="13"/>
  <c r="AD93" i="13"/>
  <c r="AD94" i="13"/>
  <c r="K93" i="13"/>
  <c r="K94" i="13"/>
  <c r="J93" i="13"/>
  <c r="J94" i="13"/>
  <c r="K92" i="13"/>
  <c r="J92" i="13"/>
  <c r="V182" i="13"/>
  <c r="V183" i="13" s="1"/>
  <c r="V108" i="13"/>
  <c r="V82" i="13"/>
  <c r="V59" i="13"/>
  <c r="V26" i="13"/>
  <c r="H16" i="16"/>
  <c r="I15" i="16"/>
  <c r="H15" i="16"/>
  <c r="I14" i="16"/>
  <c r="H14" i="16"/>
  <c r="H13" i="16"/>
  <c r="Z193" i="13"/>
  <c r="I12" i="16"/>
  <c r="H12" i="16"/>
  <c r="Z164" i="13"/>
  <c r="Z166" i="13"/>
  <c r="I11" i="16"/>
  <c r="I10" i="16"/>
  <c r="H10" i="16"/>
  <c r="H9" i="16"/>
  <c r="V107" i="13"/>
  <c r="U106" i="13"/>
  <c r="H8" i="16" s="1"/>
  <c r="V81" i="13"/>
  <c r="T80" i="13"/>
  <c r="V58" i="13"/>
  <c r="I6" i="16" s="1"/>
  <c r="T57" i="13"/>
  <c r="U57" i="13"/>
  <c r="H6" i="16" s="1"/>
  <c r="V25" i="13"/>
  <c r="I5" i="16" s="1"/>
  <c r="V24" i="13"/>
  <c r="U24" i="13"/>
  <c r="H5" i="16" s="1"/>
  <c r="K66" i="13"/>
  <c r="J66" i="13"/>
  <c r="K65" i="13"/>
  <c r="J65" i="13"/>
  <c r="M119" i="13"/>
  <c r="AA45" i="13"/>
  <c r="Z45" i="13"/>
  <c r="AC53" i="13"/>
  <c r="Z132" i="13"/>
  <c r="Z131" i="13"/>
  <c r="Z130" i="13"/>
  <c r="M129" i="13"/>
  <c r="C53" i="13"/>
  <c r="C64" i="13" s="1"/>
  <c r="C68" i="13" s="1"/>
  <c r="C72" i="13" s="1"/>
  <c r="C76" i="13" s="1"/>
  <c r="C87" i="13" s="1"/>
  <c r="C91" i="13" s="1"/>
  <c r="C98" i="13" s="1"/>
  <c r="C102" i="13" s="1"/>
  <c r="C113" i="13" s="1"/>
  <c r="C117" i="13" s="1"/>
  <c r="C121" i="13" s="1"/>
  <c r="C125" i="13" s="1"/>
  <c r="C129" i="13" s="1"/>
  <c r="C140" i="13" s="1"/>
  <c r="C145" i="13" s="1"/>
  <c r="C149" i="13" s="1"/>
  <c r="C153" i="13" s="1"/>
  <c r="C164" i="13" s="1"/>
  <c r="C168" i="13" s="1"/>
  <c r="C172" i="13" s="1"/>
  <c r="C176" i="13" s="1"/>
  <c r="C187" i="13" s="1"/>
  <c r="C192" i="13" s="1"/>
  <c r="C196" i="13" s="1"/>
  <c r="C200" i="13" s="1"/>
  <c r="C211" i="13" s="1"/>
  <c r="C215" i="13" s="1"/>
  <c r="D53" i="13"/>
  <c r="D64" i="13" s="1"/>
  <c r="D68" i="13" s="1"/>
  <c r="D72" i="13" s="1"/>
  <c r="D76" i="13" s="1"/>
  <c r="D87" i="13" s="1"/>
  <c r="D91" i="13" s="1"/>
  <c r="D98" i="13" s="1"/>
  <c r="D102" i="13" s="1"/>
  <c r="D113" i="13" s="1"/>
  <c r="D117" i="13" s="1"/>
  <c r="D121" i="13" s="1"/>
  <c r="D125" i="13" s="1"/>
  <c r="D129" i="13" s="1"/>
  <c r="D140" i="13" s="1"/>
  <c r="D145" i="13" s="1"/>
  <c r="D149" i="13" s="1"/>
  <c r="D153" i="13" s="1"/>
  <c r="D164" i="13" s="1"/>
  <c r="D168" i="13" s="1"/>
  <c r="D172" i="13" s="1"/>
  <c r="D176" i="13" s="1"/>
  <c r="D187" i="13" s="1"/>
  <c r="D192" i="13" s="1"/>
  <c r="D196" i="13" s="1"/>
  <c r="D200" i="13" s="1"/>
  <c r="D211" i="13" s="1"/>
  <c r="D215" i="13" s="1"/>
  <c r="B53" i="13"/>
  <c r="B64" i="13" s="1"/>
  <c r="B68" i="13" s="1"/>
  <c r="B72" i="13" s="1"/>
  <c r="B76" i="13" s="1"/>
  <c r="B87" i="13" s="1"/>
  <c r="B91" i="13" s="1"/>
  <c r="B98" i="13" s="1"/>
  <c r="B102" i="13" s="1"/>
  <c r="B113" i="13" s="1"/>
  <c r="B117" i="13" s="1"/>
  <c r="B121" i="13" s="1"/>
  <c r="B125" i="13" s="1"/>
  <c r="B129" i="13" s="1"/>
  <c r="B140" i="13" s="1"/>
  <c r="B145" i="13" s="1"/>
  <c r="B149" i="13" s="1"/>
  <c r="B153" i="13" s="1"/>
  <c r="B164" i="13" s="1"/>
  <c r="B168" i="13" s="1"/>
  <c r="B172" i="13" s="1"/>
  <c r="B176" i="13" s="1"/>
  <c r="B187" i="13" s="1"/>
  <c r="B192" i="13" s="1"/>
  <c r="B196" i="13" s="1"/>
  <c r="B200" i="13" s="1"/>
  <c r="B211" i="13" s="1"/>
  <c r="B215" i="13" s="1"/>
  <c r="AA59" i="13"/>
  <c r="Z56" i="13"/>
  <c r="W56" i="13"/>
  <c r="M56" i="13"/>
  <c r="K56" i="13"/>
  <c r="J56" i="13"/>
  <c r="Z55" i="13"/>
  <c r="W55" i="13"/>
  <c r="K55" i="13"/>
  <c r="J55" i="13"/>
  <c r="Z54" i="13"/>
  <c r="W54" i="13"/>
  <c r="M54" i="13"/>
  <c r="K54" i="13"/>
  <c r="J54" i="13"/>
  <c r="Z53" i="13"/>
  <c r="W53" i="13"/>
  <c r="K53" i="13"/>
  <c r="J53" i="13"/>
  <c r="T24" i="13"/>
  <c r="J67" i="13"/>
  <c r="K67" i="13"/>
  <c r="T106" i="13"/>
  <c r="M232" i="13"/>
  <c r="K232" i="13"/>
  <c r="J232" i="13"/>
  <c r="Z231" i="13"/>
  <c r="Z230" i="13"/>
  <c r="M230" i="13"/>
  <c r="K230" i="13"/>
  <c r="J230" i="13"/>
  <c r="Z229" i="13"/>
  <c r="W229" i="13"/>
  <c r="M229" i="13"/>
  <c r="K229" i="13"/>
  <c r="J229" i="13"/>
  <c r="AA333" i="13"/>
  <c r="AD333" i="13" s="1"/>
  <c r="Z333" i="13"/>
  <c r="Z311" i="13"/>
  <c r="K311" i="13"/>
  <c r="J311" i="13"/>
  <c r="Z310" i="13"/>
  <c r="AA310" i="13" s="1"/>
  <c r="C16" i="16" s="1"/>
  <c r="W310" i="13"/>
  <c r="M310" i="13"/>
  <c r="K310" i="13"/>
  <c r="J310" i="13"/>
  <c r="AA302" i="13"/>
  <c r="AD302" i="13" s="1"/>
  <c r="Z302" i="13"/>
  <c r="Z297" i="13"/>
  <c r="Z296" i="13"/>
  <c r="AA296" i="13" s="1"/>
  <c r="AD296" i="13" s="1"/>
  <c r="Z292" i="13"/>
  <c r="Z291" i="13"/>
  <c r="AB290" i="13"/>
  <c r="Z284" i="13"/>
  <c r="Z277" i="13"/>
  <c r="Z276" i="13"/>
  <c r="W276" i="13"/>
  <c r="M276" i="13"/>
  <c r="K276" i="13"/>
  <c r="J276" i="13"/>
  <c r="Z267" i="13"/>
  <c r="M267" i="13"/>
  <c r="K267" i="13"/>
  <c r="J267" i="13"/>
  <c r="Z265" i="13"/>
  <c r="K265" i="13"/>
  <c r="J265" i="13"/>
  <c r="Z264" i="13"/>
  <c r="K264" i="13"/>
  <c r="J264" i="13"/>
  <c r="Z263" i="13"/>
  <c r="M263" i="13"/>
  <c r="K263" i="13"/>
  <c r="J263" i="13"/>
  <c r="Z261" i="13"/>
  <c r="M261" i="13"/>
  <c r="K261" i="13"/>
  <c r="J261" i="13"/>
  <c r="Z256" i="13"/>
  <c r="K256" i="13"/>
  <c r="J256" i="13"/>
  <c r="Z255" i="13"/>
  <c r="K255" i="13"/>
  <c r="J255" i="13"/>
  <c r="Z254" i="13"/>
  <c r="Z251" i="13"/>
  <c r="Z249" i="13"/>
  <c r="K249" i="13"/>
  <c r="J249" i="13"/>
  <c r="Z248" i="13"/>
  <c r="K248" i="13"/>
  <c r="J248" i="13"/>
  <c r="Z247" i="13"/>
  <c r="M247" i="13"/>
  <c r="K247" i="13"/>
  <c r="J247" i="13"/>
  <c r="Z244" i="13"/>
  <c r="M244" i="13"/>
  <c r="K244" i="13"/>
  <c r="J244" i="13"/>
  <c r="Z243" i="13"/>
  <c r="Z242" i="13"/>
  <c r="K242" i="13"/>
  <c r="J242" i="13"/>
  <c r="Z241" i="13"/>
  <c r="W241" i="13"/>
  <c r="Z228" i="13"/>
  <c r="W228" i="13"/>
  <c r="M228" i="13"/>
  <c r="K228" i="13"/>
  <c r="J228" i="13"/>
  <c r="Z226" i="13"/>
  <c r="W226" i="13"/>
  <c r="K226" i="13"/>
  <c r="J226" i="13"/>
  <c r="Z225" i="13"/>
  <c r="W225" i="13"/>
  <c r="M225" i="13"/>
  <c r="K225" i="13"/>
  <c r="J225" i="13"/>
  <c r="Z224" i="13"/>
  <c r="M224" i="13"/>
  <c r="K224" i="13"/>
  <c r="J224" i="13"/>
  <c r="Z214" i="13"/>
  <c r="W214" i="13"/>
  <c r="K214" i="13"/>
  <c r="J214" i="13"/>
  <c r="Z212" i="13"/>
  <c r="W212" i="13"/>
  <c r="M212" i="13"/>
  <c r="K212" i="13"/>
  <c r="J212" i="13"/>
  <c r="Z211" i="13"/>
  <c r="W211" i="13"/>
  <c r="M211" i="13"/>
  <c r="K211" i="13"/>
  <c r="J211" i="13"/>
  <c r="AA203" i="13"/>
  <c r="Z203" i="13"/>
  <c r="W203" i="13"/>
  <c r="M203" i="13"/>
  <c r="K203" i="13"/>
  <c r="J203" i="13"/>
  <c r="AA202" i="13"/>
  <c r="Z202" i="13"/>
  <c r="W202" i="13"/>
  <c r="K202" i="13"/>
  <c r="J202" i="13"/>
  <c r="Z201" i="13"/>
  <c r="W201" i="13"/>
  <c r="M201" i="13"/>
  <c r="K201" i="13"/>
  <c r="J201" i="13"/>
  <c r="Z200" i="13"/>
  <c r="W200" i="13"/>
  <c r="M200" i="13"/>
  <c r="K200" i="13"/>
  <c r="J200" i="13"/>
  <c r="Z199" i="13"/>
  <c r="W199" i="13"/>
  <c r="M199" i="13"/>
  <c r="K199" i="13"/>
  <c r="J199" i="13"/>
  <c r="Z198" i="13"/>
  <c r="W198" i="13"/>
  <c r="K198" i="13"/>
  <c r="J198" i="13"/>
  <c r="Z197" i="13"/>
  <c r="M197" i="13"/>
  <c r="K197" i="13"/>
  <c r="J197" i="13"/>
  <c r="Z196" i="13"/>
  <c r="W196" i="13"/>
  <c r="M196" i="13"/>
  <c r="K196" i="13"/>
  <c r="J196" i="13"/>
  <c r="AA195" i="13"/>
  <c r="Z195" i="13"/>
  <c r="W195" i="13"/>
  <c r="M195" i="13"/>
  <c r="K195" i="13"/>
  <c r="J195" i="13"/>
  <c r="Z194" i="13"/>
  <c r="W194" i="13"/>
  <c r="W193" i="13"/>
  <c r="M193" i="13"/>
  <c r="K193" i="13"/>
  <c r="J193" i="13"/>
  <c r="Z192" i="13"/>
  <c r="W192" i="13"/>
  <c r="Z191" i="13"/>
  <c r="W191" i="13"/>
  <c r="M191" i="13"/>
  <c r="K191" i="13"/>
  <c r="J191" i="13"/>
  <c r="Z190" i="13"/>
  <c r="K190" i="13"/>
  <c r="J190" i="13"/>
  <c r="Z189" i="13"/>
  <c r="W189" i="13"/>
  <c r="M189" i="13"/>
  <c r="K189" i="13"/>
  <c r="J189" i="13"/>
  <c r="Z187" i="13"/>
  <c r="M187" i="13"/>
  <c r="K187" i="13"/>
  <c r="J187" i="13"/>
  <c r="Z179" i="13"/>
  <c r="W179" i="13"/>
  <c r="K179" i="13"/>
  <c r="J179" i="13"/>
  <c r="Z178" i="13"/>
  <c r="K178" i="13"/>
  <c r="J178" i="13"/>
  <c r="Z177" i="13"/>
  <c r="K177" i="13"/>
  <c r="J177" i="13"/>
  <c r="Z176" i="13"/>
  <c r="W176" i="13"/>
  <c r="M176" i="13"/>
  <c r="K176" i="13"/>
  <c r="J176" i="13"/>
  <c r="Z175" i="13"/>
  <c r="W175" i="13"/>
  <c r="M175" i="13"/>
  <c r="K175" i="13"/>
  <c r="J175" i="13"/>
  <c r="Z174" i="13"/>
  <c r="W174" i="13"/>
  <c r="K174" i="13"/>
  <c r="J174" i="13"/>
  <c r="Z173" i="13"/>
  <c r="K173" i="13"/>
  <c r="J173" i="13"/>
  <c r="Z172" i="13"/>
  <c r="W172" i="13"/>
  <c r="M172" i="13"/>
  <c r="K172" i="13"/>
  <c r="J172" i="13"/>
  <c r="Z171" i="13"/>
  <c r="W171" i="13"/>
  <c r="M171" i="13"/>
  <c r="K171" i="13"/>
  <c r="J171" i="13"/>
  <c r="Z170" i="13"/>
  <c r="W170" i="13"/>
  <c r="Z169" i="13"/>
  <c r="K169" i="13"/>
  <c r="J169" i="13"/>
  <c r="Z168" i="13"/>
  <c r="W168" i="13"/>
  <c r="Z167" i="13"/>
  <c r="M167" i="13"/>
  <c r="K167" i="13"/>
  <c r="J167" i="13"/>
  <c r="K166" i="13"/>
  <c r="J166" i="13"/>
  <c r="Z165" i="13"/>
  <c r="W164" i="13"/>
  <c r="W156" i="13"/>
  <c r="K156" i="13"/>
  <c r="J156" i="13"/>
  <c r="W155" i="13"/>
  <c r="W154" i="13"/>
  <c r="K154" i="13"/>
  <c r="J154" i="13"/>
  <c r="W153" i="13"/>
  <c r="AA152" i="13"/>
  <c r="W152" i="13"/>
  <c r="K152" i="13"/>
  <c r="J152" i="13"/>
  <c r="W151" i="13"/>
  <c r="K151" i="13"/>
  <c r="J151" i="13"/>
  <c r="W150" i="13"/>
  <c r="K150" i="13"/>
  <c r="J150" i="13"/>
  <c r="W149" i="13"/>
  <c r="K149" i="13"/>
  <c r="J149" i="13"/>
  <c r="K148" i="13"/>
  <c r="J148" i="13"/>
  <c r="K147" i="13"/>
  <c r="J147" i="13"/>
  <c r="K146" i="13"/>
  <c r="J146" i="13"/>
  <c r="K145" i="13"/>
  <c r="J145" i="13"/>
  <c r="J143" i="13"/>
  <c r="K142" i="13"/>
  <c r="J142" i="13"/>
  <c r="W141" i="13"/>
  <c r="K141" i="13"/>
  <c r="J141" i="13"/>
  <c r="W140" i="13"/>
  <c r="K140" i="13"/>
  <c r="J140" i="13"/>
  <c r="Z128" i="13"/>
  <c r="W128" i="13"/>
  <c r="M128" i="13"/>
  <c r="K128" i="13"/>
  <c r="J128" i="13"/>
  <c r="Z127" i="13"/>
  <c r="Z126" i="13"/>
  <c r="Z125" i="13"/>
  <c r="W125" i="13"/>
  <c r="M125" i="13"/>
  <c r="K125" i="13"/>
  <c r="J125" i="13"/>
  <c r="Z124" i="13"/>
  <c r="W124" i="13"/>
  <c r="M124" i="13"/>
  <c r="K124" i="13"/>
  <c r="J124" i="13"/>
  <c r="Z123" i="13"/>
  <c r="W123" i="13"/>
  <c r="K123" i="13"/>
  <c r="J123" i="13"/>
  <c r="Z122" i="13"/>
  <c r="W122" i="13"/>
  <c r="M122" i="13"/>
  <c r="K122" i="13"/>
  <c r="J122" i="13"/>
  <c r="Z121" i="13"/>
  <c r="W121" i="13"/>
  <c r="M121" i="13"/>
  <c r="K121" i="13"/>
  <c r="J121" i="13"/>
  <c r="Z120" i="13"/>
  <c r="W120" i="13"/>
  <c r="M120" i="13"/>
  <c r="K120" i="13"/>
  <c r="J120" i="13"/>
  <c r="W119" i="13"/>
  <c r="K119" i="13"/>
  <c r="J119" i="13"/>
  <c r="Z118" i="13"/>
  <c r="W118" i="13"/>
  <c r="M118" i="13"/>
  <c r="K118" i="13"/>
  <c r="J118" i="13"/>
  <c r="Z117" i="13"/>
  <c r="W117" i="13"/>
  <c r="M117" i="13"/>
  <c r="K117" i="13"/>
  <c r="J117" i="13"/>
  <c r="M116" i="13"/>
  <c r="K116" i="13"/>
  <c r="J116" i="13"/>
  <c r="K115" i="13"/>
  <c r="J115" i="13"/>
  <c r="W114" i="13"/>
  <c r="M114" i="13"/>
  <c r="K114" i="13"/>
  <c r="J114" i="13"/>
  <c r="W113" i="13"/>
  <c r="M113" i="13"/>
  <c r="K113" i="13"/>
  <c r="J113" i="13"/>
  <c r="Z48" i="13"/>
  <c r="Z9" i="13"/>
  <c r="Z50" i="13"/>
  <c r="Z42" i="13"/>
  <c r="Z43" i="13"/>
  <c r="Z44" i="13"/>
  <c r="Z35" i="13"/>
  <c r="J88" i="13"/>
  <c r="K88" i="13"/>
  <c r="J89" i="13"/>
  <c r="K89" i="13"/>
  <c r="J90" i="13"/>
  <c r="K90" i="13"/>
  <c r="J91" i="13"/>
  <c r="K91" i="13"/>
  <c r="J96" i="13"/>
  <c r="K96" i="13"/>
  <c r="J97" i="13"/>
  <c r="K97" i="13"/>
  <c r="J98" i="13"/>
  <c r="K98" i="13"/>
  <c r="J99" i="13"/>
  <c r="K99" i="13"/>
  <c r="J100" i="13"/>
  <c r="K100" i="13"/>
  <c r="J101" i="13"/>
  <c r="K101" i="13"/>
  <c r="J102" i="13"/>
  <c r="K102" i="13"/>
  <c r="J103" i="13"/>
  <c r="K103" i="13"/>
  <c r="J104" i="13"/>
  <c r="K104" i="13"/>
  <c r="J105" i="13"/>
  <c r="K105" i="13"/>
  <c r="K87" i="13"/>
  <c r="J87" i="13"/>
  <c r="J74" i="13"/>
  <c r="K74" i="13"/>
  <c r="J75" i="13"/>
  <c r="K75" i="13"/>
  <c r="K70" i="13"/>
  <c r="J70" i="13"/>
  <c r="K69" i="13"/>
  <c r="J69" i="13"/>
  <c r="J68" i="13"/>
  <c r="K68" i="13"/>
  <c r="J64" i="13"/>
  <c r="K64" i="13"/>
  <c r="J71" i="13"/>
  <c r="K71" i="13"/>
  <c r="J72" i="13"/>
  <c r="K72" i="13"/>
  <c r="J73" i="13"/>
  <c r="K73" i="13"/>
  <c r="J76" i="13"/>
  <c r="K76" i="13"/>
  <c r="J77" i="13"/>
  <c r="K77" i="13"/>
  <c r="J78" i="13"/>
  <c r="K78" i="13"/>
  <c r="J79" i="13"/>
  <c r="K79" i="13"/>
  <c r="AC47" i="13"/>
  <c r="AC41" i="13"/>
  <c r="AC37" i="13"/>
  <c r="AC31" i="13"/>
  <c r="J48" i="13"/>
  <c r="K48" i="13"/>
  <c r="J49" i="13"/>
  <c r="K49" i="13"/>
  <c r="J50" i="13"/>
  <c r="K50" i="13"/>
  <c r="J51" i="13"/>
  <c r="K51" i="13"/>
  <c r="J52" i="13"/>
  <c r="K52" i="13"/>
  <c r="K47" i="13"/>
  <c r="J47" i="13"/>
  <c r="J42" i="13"/>
  <c r="J41" i="13"/>
  <c r="K41" i="13"/>
  <c r="J37" i="13"/>
  <c r="K37" i="13"/>
  <c r="J38" i="13"/>
  <c r="K38" i="13"/>
  <c r="J39" i="13"/>
  <c r="K39" i="13"/>
  <c r="J40" i="13"/>
  <c r="K40" i="13"/>
  <c r="K42" i="13"/>
  <c r="J43" i="13"/>
  <c r="K43" i="13"/>
  <c r="J44" i="13"/>
  <c r="K44" i="13"/>
  <c r="J45" i="13"/>
  <c r="K45" i="13"/>
  <c r="J46" i="13"/>
  <c r="K46" i="13"/>
  <c r="J32" i="13"/>
  <c r="K32" i="13"/>
  <c r="J33" i="13"/>
  <c r="K33" i="13"/>
  <c r="J34" i="13"/>
  <c r="K34" i="13"/>
  <c r="J35" i="13"/>
  <c r="K35" i="13"/>
  <c r="J36" i="13"/>
  <c r="K36" i="13"/>
  <c r="K31" i="13"/>
  <c r="J31" i="13"/>
  <c r="AC5" i="13"/>
  <c r="AC19" i="13"/>
  <c r="AC15" i="13"/>
  <c r="AC10" i="13"/>
  <c r="AA9" i="13"/>
  <c r="Z14" i="13"/>
  <c r="AA14" i="13"/>
  <c r="Z23" i="13"/>
  <c r="AA23" i="13"/>
  <c r="W12" i="13"/>
  <c r="W5" i="13"/>
  <c r="K6" i="13"/>
  <c r="K7" i="13"/>
  <c r="K8" i="13"/>
  <c r="K9" i="13"/>
  <c r="K10" i="13"/>
  <c r="K11" i="13"/>
  <c r="K12" i="13"/>
  <c r="K13" i="13"/>
  <c r="K14" i="13"/>
  <c r="K15" i="13"/>
  <c r="K16" i="13"/>
  <c r="K17" i="13"/>
  <c r="K18" i="13"/>
  <c r="K19" i="13"/>
  <c r="K20" i="13"/>
  <c r="K21" i="13"/>
  <c r="K22" i="13"/>
  <c r="K23" i="13"/>
  <c r="K5" i="13"/>
  <c r="J6" i="13"/>
  <c r="J7" i="13"/>
  <c r="J8" i="13"/>
  <c r="J9" i="13"/>
  <c r="J10" i="13"/>
  <c r="J11" i="13"/>
  <c r="J12" i="13"/>
  <c r="J13" i="13"/>
  <c r="J14" i="13"/>
  <c r="J15" i="13"/>
  <c r="J16" i="13"/>
  <c r="J17" i="13"/>
  <c r="J18" i="13"/>
  <c r="J19" i="13"/>
  <c r="J20" i="13"/>
  <c r="J21" i="13"/>
  <c r="J22" i="13"/>
  <c r="J23" i="13"/>
  <c r="J5" i="13"/>
  <c r="M22" i="13"/>
  <c r="W42" i="13"/>
  <c r="M43" i="13"/>
  <c r="W47" i="13"/>
  <c r="W50" i="13"/>
  <c r="W19" i="13"/>
  <c r="W34" i="13"/>
  <c r="Z39" i="13"/>
  <c r="W16" i="13"/>
  <c r="W7" i="13"/>
  <c r="M36" i="13"/>
  <c r="W45" i="13"/>
  <c r="Z13" i="13"/>
  <c r="Z18" i="13"/>
  <c r="M39" i="13"/>
  <c r="M40" i="13"/>
  <c r="M44" i="13"/>
  <c r="M46" i="13"/>
  <c r="Z46" i="13"/>
  <c r="Z51" i="13"/>
  <c r="Z52" i="13"/>
  <c r="W39" i="13"/>
  <c r="Z38" i="13"/>
  <c r="Z40" i="13"/>
  <c r="W31" i="13"/>
  <c r="Z32" i="13"/>
  <c r="Z33" i="13"/>
  <c r="Z34" i="13"/>
  <c r="Z36" i="13"/>
  <c r="Z20" i="13"/>
  <c r="Z8" i="13"/>
  <c r="Z12" i="13"/>
  <c r="Z17" i="13"/>
  <c r="Z21" i="13"/>
  <c r="Z22" i="13"/>
  <c r="W8" i="13"/>
  <c r="W17" i="13"/>
  <c r="W33" i="13"/>
  <c r="W36" i="13"/>
  <c r="W21" i="13"/>
  <c r="W22" i="13"/>
  <c r="Z6" i="13"/>
  <c r="Z7" i="13"/>
  <c r="W52" i="13"/>
  <c r="Z49" i="13"/>
  <c r="W49" i="13"/>
  <c r="Z47" i="13"/>
  <c r="W46" i="13"/>
  <c r="Z41" i="13"/>
  <c r="W41" i="13"/>
  <c r="W40" i="13"/>
  <c r="W38" i="13"/>
  <c r="Z37" i="13"/>
  <c r="W37" i="13"/>
  <c r="Z19" i="13"/>
  <c r="W18" i="13"/>
  <c r="Z16" i="13"/>
  <c r="Z15" i="13"/>
  <c r="W15" i="13"/>
  <c r="W14" i="13"/>
  <c r="Z11" i="13"/>
  <c r="W11" i="13"/>
  <c r="Z10" i="13"/>
  <c r="W10" i="13"/>
  <c r="Z5" i="13"/>
  <c r="Z31" i="13"/>
  <c r="D16" i="16"/>
  <c r="D15" i="16"/>
  <c r="D14" i="16"/>
  <c r="D13" i="16"/>
  <c r="D12" i="16"/>
  <c r="D11" i="16"/>
  <c r="D10" i="16"/>
  <c r="D8" i="16"/>
  <c r="H7" i="16"/>
  <c r="D7" i="16"/>
  <c r="W9" i="13"/>
  <c r="D9" i="16"/>
  <c r="D6" i="16"/>
  <c r="D5" i="16"/>
  <c r="D18" i="16" s="1"/>
  <c r="AA113" i="13"/>
  <c r="AA128" i="13"/>
  <c r="AA116" i="13"/>
  <c r="I16" i="16"/>
  <c r="AA101" i="13"/>
  <c r="I9" i="16"/>
  <c r="V136" i="13"/>
  <c r="AA108" i="13"/>
  <c r="I8" i="16"/>
  <c r="AA135" i="13"/>
  <c r="V160" i="13"/>
  <c r="V337" i="13"/>
  <c r="AA179" i="13"/>
  <c r="W303" i="13" l="1"/>
  <c r="W180" i="13"/>
  <c r="C220" i="13"/>
  <c r="C224" i="13" s="1"/>
  <c r="C229" i="13" s="1"/>
  <c r="C241" i="13" s="1"/>
  <c r="C247" i="13" s="1"/>
  <c r="C254" i="13" s="1"/>
  <c r="C263" i="13" s="1"/>
  <c r="C276" i="13" s="1"/>
  <c r="C284" i="13" s="1"/>
  <c r="C291" i="13" s="1"/>
  <c r="C297" i="13" s="1"/>
  <c r="C310" i="13" s="1"/>
  <c r="C316" i="13" s="1"/>
  <c r="C322" i="13" s="1"/>
  <c r="C328" i="13" s="1"/>
  <c r="D220" i="13"/>
  <c r="D224" i="13" s="1"/>
  <c r="D229" i="13" s="1"/>
  <c r="D241" i="13" s="1"/>
  <c r="D247" i="13" s="1"/>
  <c r="D254" i="13" s="1"/>
  <c r="D263" i="13" s="1"/>
  <c r="D276" i="13" s="1"/>
  <c r="D284" i="13" s="1"/>
  <c r="D291" i="13" s="1"/>
  <c r="D297" i="13" s="1"/>
  <c r="D310" i="13" s="1"/>
  <c r="D316" i="13" s="1"/>
  <c r="D322" i="13" s="1"/>
  <c r="D328" i="13" s="1"/>
  <c r="B220" i="13"/>
  <c r="B224" i="13" s="1"/>
  <c r="B229" i="13" s="1"/>
  <c r="B241" i="13" s="1"/>
  <c r="B247" i="13" s="1"/>
  <c r="B254" i="13" s="1"/>
  <c r="B263" i="13" s="1"/>
  <c r="B276" i="13" s="1"/>
  <c r="B284" i="13" s="1"/>
  <c r="B291" i="13" s="1"/>
  <c r="B297" i="13" s="1"/>
  <c r="B310" i="13" s="1"/>
  <c r="B316" i="13" s="1"/>
  <c r="B322" i="13" s="1"/>
  <c r="B328" i="13" s="1"/>
  <c r="AA43" i="13"/>
  <c r="AD43" i="13" s="1"/>
  <c r="AA96" i="13"/>
  <c r="AD96" i="13" s="1"/>
  <c r="AA230" i="13"/>
  <c r="AD230" i="13" s="1"/>
  <c r="AB67" i="13"/>
  <c r="AA55" i="13"/>
  <c r="AD55" i="13" s="1"/>
  <c r="AB66" i="13"/>
  <c r="AA284" i="13"/>
  <c r="AD284" i="13" s="1"/>
  <c r="AA211" i="13"/>
  <c r="AA297" i="13"/>
  <c r="AD297" i="13" s="1"/>
  <c r="AB74" i="13"/>
  <c r="AB99" i="13"/>
  <c r="AA150" i="13"/>
  <c r="AD150" i="13" s="1"/>
  <c r="AB55" i="13"/>
  <c r="AA87" i="13"/>
  <c r="AD87" i="13" s="1"/>
  <c r="AA37" i="13"/>
  <c r="AB13" i="13"/>
  <c r="AA166" i="13"/>
  <c r="AD166" i="13" s="1"/>
  <c r="AB79" i="13"/>
  <c r="AA79" i="13"/>
  <c r="AD79" i="13" s="1"/>
  <c r="AB77" i="13"/>
  <c r="AA66" i="13"/>
  <c r="AD66" i="13" s="1"/>
  <c r="AB64" i="13"/>
  <c r="AB104" i="13"/>
  <c r="AA98" i="13"/>
  <c r="AD98" i="13" s="1"/>
  <c r="AB95" i="13"/>
  <c r="AA36" i="13"/>
  <c r="AD36" i="13" s="1"/>
  <c r="AA33" i="13"/>
  <c r="AD33" i="13" s="1"/>
  <c r="AA38" i="13"/>
  <c r="AD38" i="13" s="1"/>
  <c r="AA52" i="13"/>
  <c r="AD52" i="13" s="1"/>
  <c r="AA46" i="13"/>
  <c r="AD46" i="13" s="1"/>
  <c r="V109" i="13"/>
  <c r="AA78" i="13"/>
  <c r="AD78" i="13" s="1"/>
  <c r="AB76" i="13"/>
  <c r="AA65" i="13"/>
  <c r="AD65" i="13" s="1"/>
  <c r="AB153" i="13"/>
  <c r="AA170" i="13"/>
  <c r="AA172" i="13"/>
  <c r="AD172" i="13" s="1"/>
  <c r="AA164" i="13"/>
  <c r="AA214" i="13"/>
  <c r="AD214" i="13" s="1"/>
  <c r="AB256" i="13"/>
  <c r="AA132" i="13"/>
  <c r="AD132" i="13" s="1"/>
  <c r="V60" i="13"/>
  <c r="V27" i="13"/>
  <c r="AA131" i="13"/>
  <c r="AD131" i="13" s="1"/>
  <c r="AA74" i="13"/>
  <c r="AD74" i="13" s="1"/>
  <c r="AA72" i="13"/>
  <c r="AD72" i="13" s="1"/>
  <c r="AA70" i="13"/>
  <c r="AD70" i="13" s="1"/>
  <c r="AB68" i="13"/>
  <c r="AA105" i="13"/>
  <c r="AD105" i="13" s="1"/>
  <c r="AA99" i="13"/>
  <c r="AD99" i="13" s="1"/>
  <c r="AA88" i="13"/>
  <c r="AD88" i="13" s="1"/>
  <c r="AA114" i="13"/>
  <c r="AD114" i="13" s="1"/>
  <c r="AA155" i="13"/>
  <c r="AD155" i="13" s="1"/>
  <c r="AB150" i="13"/>
  <c r="AA77" i="13"/>
  <c r="AD77" i="13" s="1"/>
  <c r="AA104" i="13"/>
  <c r="AD104" i="13" s="1"/>
  <c r="AB20" i="13"/>
  <c r="AA50" i="13"/>
  <c r="AD50" i="13" s="1"/>
  <c r="J6" i="16"/>
  <c r="AB101" i="13"/>
  <c r="AA154" i="13"/>
  <c r="AD154" i="13" s="1"/>
  <c r="AB140" i="13"/>
  <c r="AB41" i="13"/>
  <c r="AB173" i="13"/>
  <c r="AB214" i="13"/>
  <c r="AA261" i="13"/>
  <c r="J9" i="16"/>
  <c r="AA129" i="13"/>
  <c r="AD129" i="13" s="1"/>
  <c r="AA64" i="13"/>
  <c r="AD64" i="13" s="1"/>
  <c r="AB14" i="13"/>
  <c r="AA276" i="13"/>
  <c r="AC133" i="13"/>
  <c r="AA267" i="13"/>
  <c r="AD267" i="13" s="1"/>
  <c r="AB54" i="13"/>
  <c r="AC80" i="13"/>
  <c r="AB144" i="13"/>
  <c r="AA56" i="13"/>
  <c r="AD56" i="13" s="1"/>
  <c r="AA130" i="13"/>
  <c r="AD130" i="13" s="1"/>
  <c r="AA42" i="13"/>
  <c r="AD42" i="13" s="1"/>
  <c r="AA198" i="13"/>
  <c r="AD198" i="13" s="1"/>
  <c r="AB33" i="13"/>
  <c r="AA21" i="13"/>
  <c r="AD21" i="13" s="1"/>
  <c r="AB167" i="13"/>
  <c r="AA265" i="13"/>
  <c r="AD265" i="13" s="1"/>
  <c r="AB291" i="13"/>
  <c r="AB296" i="13"/>
  <c r="AA311" i="13"/>
  <c r="AA141" i="13"/>
  <c r="AD141" i="13" s="1"/>
  <c r="AB89" i="13"/>
  <c r="AB147" i="13"/>
  <c r="AB164" i="13"/>
  <c r="AA120" i="13"/>
  <c r="AD120" i="13" s="1"/>
  <c r="AB166" i="13"/>
  <c r="Y57" i="13"/>
  <c r="AB10" i="13"/>
  <c r="AB44" i="13"/>
  <c r="AB18" i="13"/>
  <c r="W133" i="13"/>
  <c r="AB179" i="13"/>
  <c r="AB192" i="13"/>
  <c r="AA196" i="13"/>
  <c r="AD196" i="13" s="1"/>
  <c r="AA226" i="13"/>
  <c r="AD226" i="13" s="1"/>
  <c r="AB96" i="13"/>
  <c r="AA256" i="13"/>
  <c r="AD256" i="13" s="1"/>
  <c r="AB105" i="13"/>
  <c r="AA6" i="13"/>
  <c r="AD6" i="13" s="1"/>
  <c r="AA17" i="13"/>
  <c r="AD17" i="13" s="1"/>
  <c r="AB229" i="13"/>
  <c r="AB53" i="13"/>
  <c r="AB277" i="13"/>
  <c r="AB155" i="13"/>
  <c r="AB170" i="13"/>
  <c r="AB198" i="13"/>
  <c r="AB65" i="13"/>
  <c r="AA173" i="13"/>
  <c r="AD173" i="13" s="1"/>
  <c r="AB42" i="13"/>
  <c r="AC57" i="13"/>
  <c r="AA291" i="13"/>
  <c r="AD291" i="13" s="1"/>
  <c r="AA292" i="13"/>
  <c r="AD292" i="13" s="1"/>
  <c r="AB73" i="13"/>
  <c r="AB69" i="13"/>
  <c r="W80" i="13"/>
  <c r="AA100" i="13"/>
  <c r="AD100" i="13" s="1"/>
  <c r="AB97" i="13"/>
  <c r="AA119" i="13"/>
  <c r="AD119" i="13" s="1"/>
  <c r="AA115" i="13"/>
  <c r="AD115" i="13" s="1"/>
  <c r="AB156" i="13"/>
  <c r="AB154" i="13"/>
  <c r="AA151" i="13"/>
  <c r="AA148" i="13"/>
  <c r="AD148" i="13" s="1"/>
  <c r="AB146" i="13"/>
  <c r="AB145" i="13"/>
  <c r="AB141" i="13"/>
  <c r="AB49" i="13"/>
  <c r="AD91" i="13"/>
  <c r="AC106" i="13"/>
  <c r="AA22" i="13"/>
  <c r="AD22" i="13" s="1"/>
  <c r="AB276" i="13"/>
  <c r="AB143" i="13"/>
  <c r="AB12" i="13"/>
  <c r="Y24" i="13"/>
  <c r="AB127" i="13"/>
  <c r="AA228" i="13"/>
  <c r="AD228" i="13" s="1"/>
  <c r="AA192" i="13"/>
  <c r="AD192" i="13" s="1"/>
  <c r="AB8" i="13"/>
  <c r="AB114" i="13"/>
  <c r="AB120" i="13"/>
  <c r="AB169" i="13"/>
  <c r="AB172" i="13"/>
  <c r="AA174" i="13"/>
  <c r="AB187" i="13"/>
  <c r="AA189" i="13"/>
  <c r="AD189" i="13" s="1"/>
  <c r="AB190" i="13"/>
  <c r="AB194" i="13"/>
  <c r="AA243" i="13"/>
  <c r="AD243" i="13" s="1"/>
  <c r="AB302" i="13"/>
  <c r="AA147" i="13"/>
  <c r="AD147" i="13" s="1"/>
  <c r="AA140" i="13"/>
  <c r="AD140" i="13" s="1"/>
  <c r="AB255" i="13"/>
  <c r="AB131" i="13"/>
  <c r="AB261" i="13"/>
  <c r="AB267" i="13"/>
  <c r="AB90" i="13"/>
  <c r="AB152" i="13"/>
  <c r="AB126" i="13"/>
  <c r="AB132" i="13"/>
  <c r="AB311" i="13"/>
  <c r="AB334" i="13" s="1"/>
  <c r="AA11" i="13"/>
  <c r="AD11" i="13" s="1"/>
  <c r="AA15" i="13"/>
  <c r="AD15" i="13" s="1"/>
  <c r="AA12" i="13"/>
  <c r="AD12" i="13" s="1"/>
  <c r="AA122" i="13"/>
  <c r="AD122" i="13" s="1"/>
  <c r="AB124" i="13"/>
  <c r="AB128" i="13"/>
  <c r="AB165" i="13"/>
  <c r="AB176" i="13"/>
  <c r="AA187" i="13"/>
  <c r="AA191" i="13"/>
  <c r="AD191" i="13" s="1"/>
  <c r="AB195" i="13"/>
  <c r="AA197" i="13"/>
  <c r="AD197" i="13" s="1"/>
  <c r="AA212" i="13"/>
  <c r="AA224" i="13"/>
  <c r="AD224" i="13" s="1"/>
  <c r="AA241" i="13"/>
  <c r="AA242" i="13"/>
  <c r="AA247" i="13"/>
  <c r="AD247" i="13" s="1"/>
  <c r="AB265" i="13"/>
  <c r="AB297" i="13"/>
  <c r="AB333" i="13"/>
  <c r="AB230" i="13"/>
  <c r="AB284" i="13"/>
  <c r="AB310" i="13"/>
  <c r="AB70" i="13"/>
  <c r="AB174" i="13"/>
  <c r="AA44" i="13"/>
  <c r="AD44" i="13" s="1"/>
  <c r="AA117" i="13"/>
  <c r="AD117" i="13" s="1"/>
  <c r="AA121" i="13"/>
  <c r="AD121" i="13" s="1"/>
  <c r="J5" i="16"/>
  <c r="W204" i="13"/>
  <c r="AA126" i="13"/>
  <c r="AD126" i="13" s="1"/>
  <c r="AB197" i="13"/>
  <c r="AA146" i="13"/>
  <c r="AD146" i="13" s="1"/>
  <c r="AB31" i="13"/>
  <c r="AA10" i="13"/>
  <c r="AD10" i="13" s="1"/>
  <c r="AB19" i="13"/>
  <c r="AA229" i="13"/>
  <c r="AA54" i="13"/>
  <c r="AD54" i="13" s="1"/>
  <c r="AB151" i="13"/>
  <c r="J8" i="16"/>
  <c r="AB87" i="13"/>
  <c r="AB118" i="13"/>
  <c r="AB122" i="13"/>
  <c r="AB98" i="13"/>
  <c r="AB38" i="13"/>
  <c r="AB292" i="13"/>
  <c r="AB130" i="13"/>
  <c r="AA95" i="13"/>
  <c r="AD95" i="13" s="1"/>
  <c r="AB148" i="13"/>
  <c r="AA41" i="13"/>
  <c r="AD41" i="13" s="1"/>
  <c r="AB47" i="13"/>
  <c r="AA39" i="13"/>
  <c r="AD39" i="13" s="1"/>
  <c r="AB48" i="13"/>
  <c r="AB23" i="13"/>
  <c r="AB113" i="13"/>
  <c r="W157" i="13"/>
  <c r="AA201" i="13"/>
  <c r="AB226" i="13"/>
  <c r="AB247" i="13"/>
  <c r="AD310" i="13"/>
  <c r="AB45" i="13"/>
  <c r="AA73" i="13"/>
  <c r="AD73" i="13" s="1"/>
  <c r="AA69" i="13"/>
  <c r="AD69" i="13" s="1"/>
  <c r="AB100" i="13"/>
  <c r="AA89" i="13"/>
  <c r="AD89" i="13" s="1"/>
  <c r="AB119" i="13"/>
  <c r="AB115" i="13"/>
  <c r="J11" i="16"/>
  <c r="AB224" i="13"/>
  <c r="J10" i="16"/>
  <c r="AB254" i="13"/>
  <c r="V306" i="13"/>
  <c r="H18" i="16"/>
  <c r="J15" i="16"/>
  <c r="AB35" i="13"/>
  <c r="J16" i="16"/>
  <c r="AB15" i="13"/>
  <c r="W57" i="13"/>
  <c r="W24" i="13"/>
  <c r="AB9" i="13"/>
  <c r="AB168" i="13"/>
  <c r="AA169" i="13"/>
  <c r="AD169" i="13" s="1"/>
  <c r="AA176" i="13"/>
  <c r="AD176" i="13" s="1"/>
  <c r="AA177" i="13"/>
  <c r="AD177" i="13" s="1"/>
  <c r="AA178" i="13"/>
  <c r="AD178" i="13" s="1"/>
  <c r="AB189" i="13"/>
  <c r="AA190" i="13"/>
  <c r="AD190" i="13" s="1"/>
  <c r="AA194" i="13"/>
  <c r="AD194" i="13" s="1"/>
  <c r="AA225" i="13"/>
  <c r="AD225" i="13" s="1"/>
  <c r="AB243" i="13"/>
  <c r="AB244" i="13"/>
  <c r="AA277" i="13"/>
  <c r="V207" i="13"/>
  <c r="AB17" i="13"/>
  <c r="AA31" i="13"/>
  <c r="AB21" i="13"/>
  <c r="AA19" i="13"/>
  <c r="AD19" i="13" s="1"/>
  <c r="AC24" i="13"/>
  <c r="AB16" i="13"/>
  <c r="AB43" i="13"/>
  <c r="AB37" i="13"/>
  <c r="AB75" i="13"/>
  <c r="AB78" i="13"/>
  <c r="AA76" i="13"/>
  <c r="AD76" i="13" s="1"/>
  <c r="AB102" i="13"/>
  <c r="AA142" i="13"/>
  <c r="AD142" i="13" s="1"/>
  <c r="AA144" i="13"/>
  <c r="AD144" i="13" s="1"/>
  <c r="AA5" i="13"/>
  <c r="AD5" i="13" s="1"/>
  <c r="AA35" i="13"/>
  <c r="AD35" i="13" s="1"/>
  <c r="AA49" i="13"/>
  <c r="AD49" i="13" s="1"/>
  <c r="AB121" i="13"/>
  <c r="AA16" i="13"/>
  <c r="AD16" i="13" s="1"/>
  <c r="AA48" i="13"/>
  <c r="AD48" i="13" s="1"/>
  <c r="AA127" i="13"/>
  <c r="AD127" i="13" s="1"/>
  <c r="W106" i="13"/>
  <c r="AA103" i="13"/>
  <c r="AD103" i="13" s="1"/>
  <c r="AB103" i="13"/>
  <c r="AB50" i="13"/>
  <c r="AB123" i="13"/>
  <c r="AA123" i="13"/>
  <c r="AD123" i="13" s="1"/>
  <c r="AB22" i="13"/>
  <c r="AB52" i="13"/>
  <c r="AA13" i="13"/>
  <c r="AD13" i="13" s="1"/>
  <c r="AB177" i="13"/>
  <c r="I7" i="16"/>
  <c r="J7" i="16" s="1"/>
  <c r="V83" i="13"/>
  <c r="AB225" i="13"/>
  <c r="AA244" i="13"/>
  <c r="AD244" i="13" s="1"/>
  <c r="AB88" i="13"/>
  <c r="AD37" i="13"/>
  <c r="AA7" i="13"/>
  <c r="AD7" i="13" s="1"/>
  <c r="AB117" i="13"/>
  <c r="AA165" i="13"/>
  <c r="AD165" i="13" s="1"/>
  <c r="AB171" i="13"/>
  <c r="AB202" i="13"/>
  <c r="AB242" i="13"/>
  <c r="AA248" i="13"/>
  <c r="AD248" i="13" s="1"/>
  <c r="AB249" i="13"/>
  <c r="AA254" i="13"/>
  <c r="AA255" i="13"/>
  <c r="AD255" i="13" s="1"/>
  <c r="AB231" i="13"/>
  <c r="J12" i="16"/>
  <c r="J14" i="16"/>
  <c r="AB142" i="13"/>
  <c r="AA47" i="13"/>
  <c r="AD47" i="13" s="1"/>
  <c r="AB34" i="13"/>
  <c r="AA40" i="13"/>
  <c r="AD40" i="13" s="1"/>
  <c r="AB51" i="13"/>
  <c r="AB116" i="13"/>
  <c r="AA118" i="13"/>
  <c r="AD118" i="13" s="1"/>
  <c r="AA168" i="13"/>
  <c r="AD168" i="13" s="1"/>
  <c r="AB178" i="13"/>
  <c r="AA251" i="13"/>
  <c r="AD251" i="13" s="1"/>
  <c r="AA53" i="13"/>
  <c r="AD53" i="13" s="1"/>
  <c r="AB129" i="13"/>
  <c r="AB72" i="13"/>
  <c r="AA68" i="13"/>
  <c r="AD68" i="13" s="1"/>
  <c r="AA231" i="13"/>
  <c r="AD231" i="13" s="1"/>
  <c r="AA264" i="13"/>
  <c r="AD264" i="13" s="1"/>
  <c r="AA249" i="13"/>
  <c r="AB264" i="13"/>
  <c r="AB201" i="13"/>
  <c r="AB36" i="13"/>
  <c r="AB212" i="13"/>
  <c r="AB149" i="13"/>
  <c r="AA20" i="13"/>
  <c r="AD20" i="13" s="1"/>
  <c r="AB39" i="13"/>
  <c r="AA18" i="13"/>
  <c r="AD18" i="13" s="1"/>
  <c r="AB46" i="13"/>
  <c r="AA200" i="13"/>
  <c r="AB228" i="13"/>
  <c r="AA8" i="13"/>
  <c r="AD8" i="13" s="1"/>
  <c r="AB125" i="13"/>
  <c r="AB175" i="13"/>
  <c r="AB191" i="13"/>
  <c r="AB196" i="13"/>
  <c r="AB251" i="13"/>
  <c r="AB232" i="13"/>
  <c r="AB5" i="13"/>
  <c r="AB6" i="13"/>
  <c r="AB11" i="13"/>
  <c r="AB7" i="13"/>
  <c r="AB203" i="13"/>
  <c r="AB241" i="13"/>
  <c r="AB200" i="13"/>
  <c r="AB56" i="13"/>
  <c r="AB40" i="13"/>
  <c r="AB211" i="13"/>
  <c r="AA34" i="13"/>
  <c r="AD34" i="13" s="1"/>
  <c r="AB193" i="13"/>
  <c r="AA193" i="13"/>
  <c r="AD193" i="13" s="1"/>
  <c r="AA71" i="13"/>
  <c r="AB71" i="13"/>
  <c r="AB188" i="13"/>
  <c r="AA188" i="13"/>
  <c r="AB91" i="13"/>
  <c r="AB32" i="13"/>
  <c r="AA32" i="13"/>
  <c r="AA51" i="13"/>
  <c r="AD51" i="13" s="1"/>
  <c r="AA263" i="13"/>
  <c r="AD263" i="13" s="1"/>
  <c r="AA199" i="13"/>
  <c r="AB263" i="13"/>
  <c r="AB248" i="13"/>
  <c r="V237" i="13"/>
  <c r="AB199" i="13"/>
  <c r="I13" i="16"/>
  <c r="J13" i="16" s="1"/>
  <c r="AA336" i="13" l="1"/>
  <c r="AA337" i="13" s="1"/>
  <c r="AA334" i="13"/>
  <c r="B16" i="16" s="1"/>
  <c r="AB303" i="13"/>
  <c r="M15" i="16" s="1"/>
  <c r="AD277" i="13"/>
  <c r="AA303" i="13"/>
  <c r="B15" i="16" s="1"/>
  <c r="AA304" i="13"/>
  <c r="C15" i="16" s="1"/>
  <c r="AD229" i="13"/>
  <c r="AD234" i="13" s="1"/>
  <c r="C13" i="16"/>
  <c r="C14" i="16"/>
  <c r="B14" i="16"/>
  <c r="AD261" i="13"/>
  <c r="AD164" i="13"/>
  <c r="AD180" i="13" s="1"/>
  <c r="AA180" i="13"/>
  <c r="B11" i="16" s="1"/>
  <c r="AA181" i="13"/>
  <c r="C11" i="16" s="1"/>
  <c r="AA204" i="13"/>
  <c r="B12" i="16" s="1"/>
  <c r="AA205" i="13"/>
  <c r="C12" i="16" s="1"/>
  <c r="AD211" i="13"/>
  <c r="B13" i="16"/>
  <c r="M13" i="16"/>
  <c r="M14" i="16"/>
  <c r="AB204" i="13"/>
  <c r="M12" i="16" s="1"/>
  <c r="AB180" i="13"/>
  <c r="M11" i="16" s="1"/>
  <c r="M16" i="16"/>
  <c r="AD276" i="13"/>
  <c r="AD303" i="13" s="1"/>
  <c r="AD242" i="13"/>
  <c r="AD241" i="13"/>
  <c r="AD311" i="13"/>
  <c r="AD334" i="13" s="1"/>
  <c r="AA107" i="13"/>
  <c r="C8" i="16" s="1"/>
  <c r="AA80" i="13"/>
  <c r="B7" i="16" s="1"/>
  <c r="AD249" i="13"/>
  <c r="AB157" i="13"/>
  <c r="M10" i="16" s="1"/>
  <c r="AB80" i="13"/>
  <c r="M7" i="16" s="1"/>
  <c r="AD31" i="13"/>
  <c r="AA57" i="13"/>
  <c r="B6" i="16" s="1"/>
  <c r="AB133" i="13"/>
  <c r="M9" i="16" s="1"/>
  <c r="AD187" i="13"/>
  <c r="AA133" i="13"/>
  <c r="B9" i="16" s="1"/>
  <c r="AA106" i="13"/>
  <c r="B8" i="16" s="1"/>
  <c r="AD157" i="13"/>
  <c r="AA157" i="13"/>
  <c r="B10" i="16" s="1"/>
  <c r="AD106" i="13"/>
  <c r="AB57" i="13"/>
  <c r="M6" i="16" s="1"/>
  <c r="AD133" i="13"/>
  <c r="AD212" i="13"/>
  <c r="AD254" i="13"/>
  <c r="AA158" i="13"/>
  <c r="C10" i="16" s="1"/>
  <c r="AB106" i="13"/>
  <c r="M8" i="16" s="1"/>
  <c r="AA134" i="13"/>
  <c r="AD24" i="13"/>
  <c r="AB24" i="13"/>
  <c r="M5" i="16" s="1"/>
  <c r="AD199" i="13"/>
  <c r="AA24" i="13"/>
  <c r="B5" i="16" s="1"/>
  <c r="AA25" i="13"/>
  <c r="AD71" i="13"/>
  <c r="AD80" i="13" s="1"/>
  <c r="AA81" i="13"/>
  <c r="AD188" i="13"/>
  <c r="AA58" i="13"/>
  <c r="AD32" i="13"/>
  <c r="I18" i="16"/>
  <c r="J18" i="16" s="1"/>
  <c r="AD269" i="13" l="1"/>
  <c r="AD204" i="13"/>
  <c r="AA272" i="13"/>
  <c r="AA109" i="13"/>
  <c r="AD57" i="13"/>
  <c r="AA160" i="13"/>
  <c r="AA183" i="13"/>
  <c r="AA306" i="13"/>
  <c r="AA136" i="13"/>
  <c r="C9" i="16"/>
  <c r="B18" i="16"/>
  <c r="C5" i="16"/>
  <c r="AA27" i="13"/>
  <c r="M18" i="16"/>
  <c r="C7" i="16"/>
  <c r="AA83" i="13"/>
  <c r="AA237" i="13"/>
  <c r="AA60" i="13"/>
  <c r="C6" i="16"/>
  <c r="AA207" i="13"/>
  <c r="C18" i="16" l="1"/>
</calcChain>
</file>

<file path=xl/sharedStrings.xml><?xml version="1.0" encoding="utf-8"?>
<sst xmlns="http://schemas.openxmlformats.org/spreadsheetml/2006/main" count="3892" uniqueCount="1020">
  <si>
    <t>Insert Contract</t>
  </si>
  <si>
    <t>January</t>
  </si>
  <si>
    <t>Max Spec</t>
  </si>
  <si>
    <t>Mail Date</t>
  </si>
  <si>
    <t>Hopper No.</t>
  </si>
  <si>
    <t>Advertiser</t>
  </si>
  <si>
    <t>Sector</t>
  </si>
  <si>
    <t>Creative</t>
  </si>
  <si>
    <t>Creative Approved</t>
  </si>
  <si>
    <t>Direct/ Agency</t>
  </si>
  <si>
    <t>Contact</t>
  </si>
  <si>
    <t>Internal Contact</t>
  </si>
  <si>
    <t>PO Number</t>
  </si>
  <si>
    <t xml:space="preserve">Status  </t>
  </si>
  <si>
    <t>Size</t>
  </si>
  <si>
    <t>PP</t>
  </si>
  <si>
    <t>Weight</t>
  </si>
  <si>
    <t xml:space="preserve">Total Available </t>
  </si>
  <si>
    <t>Volume Booked/Optioned</t>
  </si>
  <si>
    <t>Vol To Fill</t>
  </si>
  <si>
    <t>Gross CPT</t>
  </si>
  <si>
    <t>Gross Revenue</t>
  </si>
  <si>
    <t>Commission %</t>
  </si>
  <si>
    <t>Net Revenue</t>
  </si>
  <si>
    <t>i-transact   GP</t>
  </si>
  <si>
    <t>Additional Notes</t>
  </si>
  <si>
    <t>Client</t>
  </si>
  <si>
    <t>Hello Fresh</t>
  </si>
  <si>
    <t>Yes</t>
  </si>
  <si>
    <t>Gemma</t>
  </si>
  <si>
    <t>Booked</t>
  </si>
  <si>
    <t>Graze</t>
  </si>
  <si>
    <t>The White Company</t>
  </si>
  <si>
    <t>Sainsbury's</t>
  </si>
  <si>
    <t>Carlie</t>
  </si>
  <si>
    <t>Feel Unique</t>
  </si>
  <si>
    <t>Total volume booked</t>
  </si>
  <si>
    <t>Total booked</t>
  </si>
  <si>
    <t>Total volume optioned</t>
  </si>
  <si>
    <t>Total optioned</t>
  </si>
  <si>
    <t>Total (if all options book)</t>
  </si>
  <si>
    <t>February</t>
  </si>
  <si>
    <t>TBC</t>
  </si>
  <si>
    <t>Pact</t>
  </si>
  <si>
    <t>Jess</t>
  </si>
  <si>
    <t>Natural Blender</t>
  </si>
  <si>
    <t>1st Option</t>
  </si>
  <si>
    <t>Boden</t>
  </si>
  <si>
    <t>2nd Option</t>
  </si>
  <si>
    <t>March</t>
  </si>
  <si>
    <t>pp</t>
  </si>
  <si>
    <t>Ocado</t>
  </si>
  <si>
    <t>Available</t>
  </si>
  <si>
    <t>April</t>
  </si>
  <si>
    <t>Revenue Summary 2016</t>
  </si>
  <si>
    <t>2016 Revenue Figures</t>
  </si>
  <si>
    <t>i-transact GP</t>
  </si>
  <si>
    <t>Month</t>
  </si>
  <si>
    <t>Potential Net Rev (inc. options)</t>
  </si>
  <si>
    <t>Total Net Rev (booked)</t>
  </si>
  <si>
    <t>Invoiced</t>
  </si>
  <si>
    <t>Fill %</t>
  </si>
  <si>
    <t>Volume Available</t>
  </si>
  <si>
    <t>Volume Booked</t>
  </si>
  <si>
    <t>Total</t>
  </si>
  <si>
    <t>Grand Total</t>
  </si>
  <si>
    <t>Pending Approvals</t>
  </si>
  <si>
    <t>Davina</t>
  </si>
  <si>
    <t>Donald Russell</t>
  </si>
  <si>
    <t>Zalando</t>
  </si>
  <si>
    <t>Agency/Direct</t>
  </si>
  <si>
    <t xml:space="preserve">Creative </t>
  </si>
  <si>
    <t>3 Mobile</t>
  </si>
  <si>
    <t>Agency</t>
  </si>
  <si>
    <t>Social</t>
  </si>
  <si>
    <t>Mobile</t>
  </si>
  <si>
    <t>No</t>
  </si>
  <si>
    <t>425 Financial Solutions</t>
  </si>
  <si>
    <t>Direct</t>
  </si>
  <si>
    <t>Finance</t>
  </si>
  <si>
    <t>8 Ball Games</t>
  </si>
  <si>
    <t>Gambling</t>
  </si>
  <si>
    <t>Bingo</t>
  </si>
  <si>
    <t>AA</t>
  </si>
  <si>
    <t>Insurance</t>
  </si>
  <si>
    <t>Breakdown cover</t>
  </si>
  <si>
    <t xml:space="preserve">Sent </t>
  </si>
  <si>
    <t>Abel &amp; Cole</t>
  </si>
  <si>
    <t>Food</t>
  </si>
  <si>
    <t>Fresh food</t>
  </si>
  <si>
    <t>Re-sent</t>
  </si>
  <si>
    <t>Acorn</t>
  </si>
  <si>
    <t>Mobility</t>
  </si>
  <si>
    <t>Stairlifts</t>
  </si>
  <si>
    <t>Actegy</t>
  </si>
  <si>
    <t xml:space="preserve">Health </t>
  </si>
  <si>
    <t>Blood circulation</t>
  </si>
  <si>
    <t>Adjustamatic Beds</t>
  </si>
  <si>
    <t>Beds and chairs</t>
  </si>
  <si>
    <t>Contacts</t>
  </si>
  <si>
    <t>Challenged</t>
  </si>
  <si>
    <t>Age UK Fundraising</t>
  </si>
  <si>
    <t>Fundraising</t>
  </si>
  <si>
    <t>Raising money</t>
  </si>
  <si>
    <t>Age UK Funeral</t>
  </si>
  <si>
    <t>Funeral</t>
  </si>
  <si>
    <t>Funeral care</t>
  </si>
  <si>
    <t>TSW</t>
  </si>
  <si>
    <t>Age UK Insurance</t>
  </si>
  <si>
    <t>Multi-insurance</t>
  </si>
  <si>
    <t>Age UK Lottery</t>
  </si>
  <si>
    <t>Lottery</t>
  </si>
  <si>
    <t>Sam</t>
  </si>
  <si>
    <t>Age UK Personal Alarms</t>
  </si>
  <si>
    <t>Personal alarms</t>
  </si>
  <si>
    <t xml:space="preserve">Trisha </t>
  </si>
  <si>
    <t>Age UK Stairlifts</t>
  </si>
  <si>
    <t xml:space="preserve">Stairlifts </t>
  </si>
  <si>
    <t>Kelly</t>
  </si>
  <si>
    <t>AICR</t>
  </si>
  <si>
    <t>Charity</t>
  </si>
  <si>
    <t>Cancer</t>
  </si>
  <si>
    <t>Albelli</t>
  </si>
  <si>
    <t>Home</t>
  </si>
  <si>
    <t>Photos</t>
  </si>
  <si>
    <t>Alison at Home</t>
  </si>
  <si>
    <t>Furniture</t>
  </si>
  <si>
    <t>Appeal Home Shading</t>
  </si>
  <si>
    <t>Blinds</t>
  </si>
  <si>
    <t>Aquability</t>
  </si>
  <si>
    <t>Bathing</t>
  </si>
  <si>
    <t>Asda 50+</t>
  </si>
  <si>
    <t>50+ Life insurance</t>
  </si>
  <si>
    <t>Atlas (British Coaches)</t>
  </si>
  <si>
    <t>Collectables</t>
  </si>
  <si>
    <t>British Coaches</t>
  </si>
  <si>
    <t>Atlas (Dinky Toys)</t>
  </si>
  <si>
    <t>Dinky Toys</t>
  </si>
  <si>
    <t>Atlas (Floral Treasures)</t>
  </si>
  <si>
    <t>Floral Treasures</t>
  </si>
  <si>
    <t>Atlas (Great Trains)</t>
  </si>
  <si>
    <t>Great Trains</t>
  </si>
  <si>
    <t>Atlas (Glory of Steam)</t>
  </si>
  <si>
    <t>Glory of Steam</t>
  </si>
  <si>
    <t>Atlas (Jaguar Car)</t>
  </si>
  <si>
    <t>Jaguar Car</t>
  </si>
  <si>
    <t>Atlas (Victorian Dolls)</t>
  </si>
  <si>
    <t>Victorian Dolls</t>
  </si>
  <si>
    <t>Atlas (World of Stobart)</t>
  </si>
  <si>
    <t>World of Stobart</t>
  </si>
  <si>
    <t>Atterley Road</t>
  </si>
  <si>
    <t>Austrian Tourist Board</t>
  </si>
  <si>
    <t>Travel</t>
  </si>
  <si>
    <t>Holidays</t>
  </si>
  <si>
    <t>Aviva</t>
  </si>
  <si>
    <t>Various</t>
  </si>
  <si>
    <t>Award Productions</t>
  </si>
  <si>
    <t>Medals</t>
  </si>
  <si>
    <t>AXA</t>
  </si>
  <si>
    <t>Baby Friendly Boltholes</t>
  </si>
  <si>
    <t>Family holidays</t>
  </si>
  <si>
    <t>Babylon Health</t>
  </si>
  <si>
    <t>Health</t>
  </si>
  <si>
    <t>Health Service</t>
  </si>
  <si>
    <t>Bakker</t>
  </si>
  <si>
    <t>Gardening</t>
  </si>
  <si>
    <t>Mail order gardening</t>
  </si>
  <si>
    <t>Baker Ross</t>
  </si>
  <si>
    <t xml:space="preserve">Family </t>
  </si>
  <si>
    <t>Children's crafts</t>
  </si>
  <si>
    <t>Bamboo</t>
  </si>
  <si>
    <t xml:space="preserve">Health tablets </t>
  </si>
  <si>
    <t>Barclaycard</t>
  </si>
  <si>
    <t>Banking</t>
  </si>
  <si>
    <t>Barnardo's</t>
  </si>
  <si>
    <t xml:space="preserve">Children's charity </t>
  </si>
  <si>
    <t>Barrhead Travel Services</t>
  </si>
  <si>
    <t>Bath Empire</t>
  </si>
  <si>
    <t>Bathrooms</t>
  </si>
  <si>
    <t>Bathe Safely</t>
  </si>
  <si>
    <t>Bathing Solutions (Chapter One)</t>
  </si>
  <si>
    <t>Bathing Solutions (Griffin)</t>
  </si>
  <si>
    <t>Bathing Solutions (Media Mind)</t>
  </si>
  <si>
    <t>MAKE SURE: When adding new clients insert row to keep alphabetical</t>
  </si>
  <si>
    <t>Beaconsfield Footwear</t>
  </si>
  <si>
    <t xml:space="preserve">Fashion </t>
  </si>
  <si>
    <t>50+ Shoes</t>
  </si>
  <si>
    <t>Drink</t>
  </si>
  <si>
    <t>Best Invest</t>
  </si>
  <si>
    <t>Advice/management</t>
  </si>
  <si>
    <t>Bits and Pieces</t>
  </si>
  <si>
    <t>Home/Garden</t>
  </si>
  <si>
    <t>Blind Children UK</t>
  </si>
  <si>
    <t>Children</t>
  </si>
  <si>
    <t>Blind Veterans</t>
  </si>
  <si>
    <t xml:space="preserve">Veterans </t>
  </si>
  <si>
    <t>Bloom Hearing</t>
  </si>
  <si>
    <t>Hearing Aid</t>
  </si>
  <si>
    <t>Bluecrest Health Screening</t>
  </si>
  <si>
    <t>Screening</t>
  </si>
  <si>
    <t>Bob &amp; Lush</t>
  </si>
  <si>
    <t>Pets</t>
  </si>
  <si>
    <t>Pet Food</t>
  </si>
  <si>
    <t>Fashion</t>
  </si>
  <si>
    <t>Female Fashion</t>
  </si>
  <si>
    <t>Boltholes Guides</t>
  </si>
  <si>
    <t>Family Holidays</t>
  </si>
  <si>
    <t>Bradford Exchange</t>
  </si>
  <si>
    <t>Brightlife</t>
  </si>
  <si>
    <t>Mail order</t>
  </si>
  <si>
    <t>British Gas</t>
  </si>
  <si>
    <t>Gas</t>
  </si>
  <si>
    <t>British Red Cross</t>
  </si>
  <si>
    <t>Disasters</t>
  </si>
  <si>
    <t>Brooke</t>
  </si>
  <si>
    <t>Donkeys</t>
  </si>
  <si>
    <t>Butlins</t>
  </si>
  <si>
    <t>Cafepod</t>
  </si>
  <si>
    <t>Coffee</t>
  </si>
  <si>
    <t>Camp Atlantique</t>
  </si>
  <si>
    <t>Camping</t>
  </si>
  <si>
    <t>Cancer Research UK</t>
  </si>
  <si>
    <t>Canopies</t>
  </si>
  <si>
    <t>Care Co</t>
  </si>
  <si>
    <t>Beds, Chairs, Scooters</t>
  </si>
  <si>
    <t>Cat Protection League</t>
  </si>
  <si>
    <t>Cats</t>
  </si>
  <si>
    <t>Celaritis</t>
  </si>
  <si>
    <t>Arthritis</t>
  </si>
  <si>
    <t>Champneys</t>
  </si>
  <si>
    <t>Spa</t>
  </si>
  <si>
    <t>Charles Tyrwhitt</t>
  </si>
  <si>
    <t>Female/Male shirts</t>
  </si>
  <si>
    <t>Charles Wilson</t>
  </si>
  <si>
    <t>Male shirts</t>
  </si>
  <si>
    <t>Chelsea Magazines Company</t>
  </si>
  <si>
    <t>Magazines</t>
  </si>
  <si>
    <t>Chessington World of Adventure</t>
  </si>
  <si>
    <t>Theme park</t>
  </si>
  <si>
    <t>Chocolate Tasting Club</t>
  </si>
  <si>
    <t>Chocolate</t>
  </si>
  <si>
    <t>Church Castle</t>
  </si>
  <si>
    <t>Scratchcards</t>
  </si>
  <si>
    <t>Churchill Stairlifts</t>
  </si>
  <si>
    <t>Stairlifts &amp; chairs</t>
  </si>
  <si>
    <t>Cloggs</t>
  </si>
  <si>
    <t>Shoes</t>
  </si>
  <si>
    <t>Collette Worldwide Holidays</t>
  </si>
  <si>
    <t>Computer Active Magazine</t>
  </si>
  <si>
    <t>Computers</t>
  </si>
  <si>
    <t>Co-op Funeral</t>
  </si>
  <si>
    <t>Cotton Traders</t>
  </si>
  <si>
    <t>Male/female clothes</t>
  </si>
  <si>
    <t>Cox &amp; King Travel</t>
  </si>
  <si>
    <t>Crabtree &amp; Evelyn</t>
  </si>
  <si>
    <t>Beauty and Fragrance</t>
  </si>
  <si>
    <t>Skin Care</t>
  </si>
  <si>
    <t>Crew Clothing</t>
  </si>
  <si>
    <t>Crisis</t>
  </si>
  <si>
    <t>Curious Tea</t>
  </si>
  <si>
    <t>Drinks</t>
  </si>
  <si>
    <t>Tea</t>
  </si>
  <si>
    <t>Cyclist Magazine</t>
  </si>
  <si>
    <t>Cycling</t>
  </si>
  <si>
    <t>Damart</t>
  </si>
  <si>
    <t>Clothing</t>
  </si>
  <si>
    <t>Danbury Mint</t>
  </si>
  <si>
    <t xml:space="preserve">Collectables </t>
  </si>
  <si>
    <t>Fitness</t>
  </si>
  <si>
    <t>Diamond Car Insurance</t>
  </si>
  <si>
    <t>Car insurance</t>
  </si>
  <si>
    <t>Diamond Shortbreak Holidays</t>
  </si>
  <si>
    <t>Dogs Trust</t>
  </si>
  <si>
    <t>Dogs</t>
  </si>
  <si>
    <t>Meat</t>
  </si>
  <si>
    <t>Donkey Sanctuary</t>
  </si>
  <si>
    <t>Dukeshill Ham Company</t>
  </si>
  <si>
    <t>Eagle Moss</t>
  </si>
  <si>
    <t>Ecocamel UK</t>
  </si>
  <si>
    <t>Showers</t>
  </si>
  <si>
    <t>Economist</t>
  </si>
  <si>
    <t xml:space="preserve">Subscription Mag </t>
  </si>
  <si>
    <t>eHarmony</t>
  </si>
  <si>
    <t>Dating</t>
  </si>
  <si>
    <t>ELG</t>
  </si>
  <si>
    <t>Engage Mutual</t>
  </si>
  <si>
    <t>Life insurance</t>
  </si>
  <si>
    <t>Evergreen</t>
  </si>
  <si>
    <t>Bed and chairs</t>
  </si>
  <si>
    <t>Everyclick</t>
  </si>
  <si>
    <t>Family Investments</t>
  </si>
  <si>
    <t>Family invesmtents</t>
  </si>
  <si>
    <t>Feather and Black</t>
  </si>
  <si>
    <t>Beauty</t>
  </si>
  <si>
    <t>Make up</t>
  </si>
  <si>
    <t>Fetch</t>
  </si>
  <si>
    <t>Fever Tree</t>
  </si>
  <si>
    <t>Mixers</t>
  </si>
  <si>
    <t>Find My Past</t>
  </si>
  <si>
    <t>Ancestors</t>
  </si>
  <si>
    <t>Fireactiv</t>
  </si>
  <si>
    <t>Pain relief</t>
  </si>
  <si>
    <t>Fischer</t>
  </si>
  <si>
    <t>Heating</t>
  </si>
  <si>
    <t>Flavourly</t>
  </si>
  <si>
    <t>Fine foods/craft beer</t>
  </si>
  <si>
    <t>Flexicruise</t>
  </si>
  <si>
    <t>Cruises</t>
  </si>
  <si>
    <t>Flowercard (SWALK)</t>
  </si>
  <si>
    <t>Flower cards &amp; chocolate</t>
  </si>
  <si>
    <t>Fred Olsen</t>
  </si>
  <si>
    <t>Friends of the Earth</t>
  </si>
  <si>
    <t>Nature</t>
  </si>
  <si>
    <t>Future PLC</t>
  </si>
  <si>
    <t>Garden Ability</t>
  </si>
  <si>
    <t xml:space="preserve">Gardening </t>
  </si>
  <si>
    <t>Gardeners World</t>
  </si>
  <si>
    <t>Gemporia</t>
  </si>
  <si>
    <t>Jewellery</t>
  </si>
  <si>
    <t>Genes Reunited</t>
  </si>
  <si>
    <t>Gerovital</t>
  </si>
  <si>
    <t>Beauty products</t>
  </si>
  <si>
    <t>Giodarno Wines</t>
  </si>
  <si>
    <t>Wines</t>
  </si>
  <si>
    <t>Glasses Direct</t>
  </si>
  <si>
    <t>Eye sight</t>
  </si>
  <si>
    <t>Glossybox</t>
  </si>
  <si>
    <t>Beauty box subscription</t>
  </si>
  <si>
    <t>Golden Charter</t>
  </si>
  <si>
    <t>Gossip Bingo</t>
  </si>
  <si>
    <t>Gousto</t>
  </si>
  <si>
    <t>Recipes</t>
  </si>
  <si>
    <t>GP Network</t>
  </si>
  <si>
    <t>Snack boxes</t>
  </si>
  <si>
    <t>Great Rail Journeys</t>
  </si>
  <si>
    <t>Rail holidays</t>
  </si>
  <si>
    <t>Hayloft Plants</t>
  </si>
  <si>
    <t>Garden</t>
  </si>
  <si>
    <t>Plants</t>
  </si>
  <si>
    <t>Health and Harmony</t>
  </si>
  <si>
    <t>Healthspan</t>
  </si>
  <si>
    <t>Supplements</t>
  </si>
  <si>
    <t>Healthy Living Direct</t>
  </si>
  <si>
    <t>Fresh veg</t>
  </si>
  <si>
    <t xml:space="preserve">Hidden Hearing </t>
  </si>
  <si>
    <t>Highland Heritage</t>
  </si>
  <si>
    <t>Coach tours</t>
  </si>
  <si>
    <t>Hiscox</t>
  </si>
  <si>
    <t>Business insurance</t>
  </si>
  <si>
    <t>Holiday Extras</t>
  </si>
  <si>
    <t>Airport hotels / parking</t>
  </si>
  <si>
    <t>Holiday France Direct</t>
  </si>
  <si>
    <t>Holiday Lettings</t>
  </si>
  <si>
    <t>Holiday Property Bond</t>
  </si>
  <si>
    <t>Investment</t>
  </si>
  <si>
    <t>Home Shopping Selections</t>
  </si>
  <si>
    <t>Homecraft</t>
  </si>
  <si>
    <t>Crafts</t>
  </si>
  <si>
    <t>Homeserve</t>
  </si>
  <si>
    <t>Insurance &amp; Repairs</t>
  </si>
  <si>
    <t>Honest Brew</t>
  </si>
  <si>
    <t>Hurtigruten</t>
  </si>
  <si>
    <t>Hush</t>
  </si>
  <si>
    <t>Clothes</t>
  </si>
  <si>
    <t>Ideas Comfort</t>
  </si>
  <si>
    <t>Ink Jet Toners</t>
  </si>
  <si>
    <t>Business</t>
  </si>
  <si>
    <t>Printer ink &amp; toner</t>
  </si>
  <si>
    <t>International Animal Rescue</t>
  </si>
  <si>
    <t>Animal rescue</t>
  </si>
  <si>
    <t>Intervest</t>
  </si>
  <si>
    <t>Office/warehouse renting</t>
  </si>
  <si>
    <t>Jo Jo Maman Bebe</t>
  </si>
  <si>
    <t>Maternity clothes</t>
  </si>
  <si>
    <t>Joe Brown</t>
  </si>
  <si>
    <t>Mens/womens clothes</t>
  </si>
  <si>
    <t>John Lewis Credit Card</t>
  </si>
  <si>
    <t>Credit card</t>
  </si>
  <si>
    <t>John Lewis Finance</t>
  </si>
  <si>
    <t xml:space="preserve">Various </t>
  </si>
  <si>
    <t>Johnson and Johnson</t>
  </si>
  <si>
    <t>Joint Relieve</t>
  </si>
  <si>
    <t>Joint tablets</t>
  </si>
  <si>
    <t>Joint Restorer</t>
  </si>
  <si>
    <t>Joseph Turner</t>
  </si>
  <si>
    <t>Mens clothes</t>
  </si>
  <si>
    <t>Joules</t>
  </si>
  <si>
    <t>Womens clothes</t>
  </si>
  <si>
    <t>Jumpstart</t>
  </si>
  <si>
    <t>Childrens games</t>
  </si>
  <si>
    <t>Kyrobak</t>
  </si>
  <si>
    <t xml:space="preserve">Back pain relief </t>
  </si>
  <si>
    <t>L'Oreal</t>
  </si>
  <si>
    <t>Laithwaites</t>
  </si>
  <si>
    <t>Lanarkshire Leisure Link</t>
  </si>
  <si>
    <t>GBMG - beds and chairs</t>
  </si>
  <si>
    <t>Ledger Holidays</t>
  </si>
  <si>
    <t>Coach Tours</t>
  </si>
  <si>
    <t>Leonard Cheshire</t>
  </si>
  <si>
    <t>Disability</t>
  </si>
  <si>
    <t>Life Natural Cures</t>
  </si>
  <si>
    <t>Liverpool Victoria</t>
  </si>
  <si>
    <t>Lizard Orchid</t>
  </si>
  <si>
    <t>Home/Gifts</t>
  </si>
  <si>
    <t>Loaf</t>
  </si>
  <si>
    <t>Lovefilm UK</t>
  </si>
  <si>
    <t>Film subscription</t>
  </si>
  <si>
    <t>Luma Creative</t>
  </si>
  <si>
    <t>MacMillian</t>
  </si>
  <si>
    <t>Made.com</t>
  </si>
  <si>
    <t>Madeleine Fashion</t>
  </si>
  <si>
    <t>Magpie Media Limited</t>
  </si>
  <si>
    <t>Bird seeds</t>
  </si>
  <si>
    <t>MAIS</t>
  </si>
  <si>
    <t>mobility</t>
  </si>
  <si>
    <t>Marie Curie</t>
  </si>
  <si>
    <t>McCarthy &amp; Stone</t>
  </si>
  <si>
    <t>Retirement homes</t>
  </si>
  <si>
    <t>Mencap</t>
  </si>
  <si>
    <t>Learning disability</t>
  </si>
  <si>
    <t>Mr &amp; Mrs Smith</t>
  </si>
  <si>
    <t>MSF</t>
  </si>
  <si>
    <t>Medicines</t>
  </si>
  <si>
    <t>Multiyork</t>
  </si>
  <si>
    <t>Myakka</t>
  </si>
  <si>
    <t>Naked Wines</t>
  </si>
  <si>
    <t>National Trust</t>
  </si>
  <si>
    <t>Member recruitment</t>
  </si>
  <si>
    <t>Nationwide Coin and Bullion</t>
  </si>
  <si>
    <t>Coins</t>
  </si>
  <si>
    <t>Smoothies</t>
  </si>
  <si>
    <t>Neptune Furniture</t>
  </si>
  <si>
    <t>New Day</t>
  </si>
  <si>
    <t>Nivea</t>
  </si>
  <si>
    <t>Skin care</t>
  </si>
  <si>
    <t>No No Hair</t>
  </si>
  <si>
    <t>Hair removal</t>
  </si>
  <si>
    <t>Now TV</t>
  </si>
  <si>
    <t>TV subscription</t>
  </si>
  <si>
    <t>NSPCC</t>
  </si>
  <si>
    <t>Oak Tree Mobility</t>
  </si>
  <si>
    <t>Oak Tree Stairlift</t>
  </si>
  <si>
    <t>Groceries</t>
  </si>
  <si>
    <t>Open University</t>
  </si>
  <si>
    <t>Education</t>
  </si>
  <si>
    <t>University</t>
  </si>
  <si>
    <t>Operation Smile</t>
  </si>
  <si>
    <t>Medical</t>
  </si>
  <si>
    <t>Ortega</t>
  </si>
  <si>
    <t>Books</t>
  </si>
  <si>
    <t>Children books</t>
  </si>
  <si>
    <t>Osper</t>
  </si>
  <si>
    <t>Young children</t>
  </si>
  <si>
    <t>Osteoplan</t>
  </si>
  <si>
    <t>Joint treatment</t>
  </si>
  <si>
    <t>Ovo Energy</t>
  </si>
  <si>
    <t>Energy</t>
  </si>
  <si>
    <t>Page &amp; Moy Group Air Holidays</t>
  </si>
  <si>
    <t>Pain Free Pill</t>
  </si>
  <si>
    <t>Party Pieces</t>
  </si>
  <si>
    <t>Party supplies</t>
  </si>
  <si>
    <t>Pen Wizard</t>
  </si>
  <si>
    <t>Childrens books</t>
  </si>
  <si>
    <t>Perfect Cellar</t>
  </si>
  <si>
    <t>Pets Pyjamas</t>
  </si>
  <si>
    <t>PG Tips</t>
  </si>
  <si>
    <t>Pia Jewellery</t>
  </si>
  <si>
    <t xml:space="preserve">Jewellery </t>
  </si>
  <si>
    <t>Pieroth</t>
  </si>
  <si>
    <t xml:space="preserve">Wine </t>
  </si>
  <si>
    <t>Plantiflor</t>
  </si>
  <si>
    <t>Plumbs</t>
  </si>
  <si>
    <t>Chair covers</t>
  </si>
  <si>
    <t>Pomora</t>
  </si>
  <si>
    <t>Olive Oil</t>
  </si>
  <si>
    <t>Postcode Lottery</t>
  </si>
  <si>
    <t>Premier Care</t>
  </si>
  <si>
    <t>Premio Travel</t>
  </si>
  <si>
    <t>Princess Cruises</t>
  </si>
  <si>
    <t>Priors Field School</t>
  </si>
  <si>
    <t>School</t>
  </si>
  <si>
    <t>Property Partners</t>
  </si>
  <si>
    <t>Property investment</t>
  </si>
  <si>
    <t>Purely Creative</t>
  </si>
  <si>
    <t>Rachel Wears</t>
  </si>
  <si>
    <t>Female fashion</t>
  </si>
  <si>
    <t>Reclinamatic</t>
  </si>
  <si>
    <t>Regional Hearing</t>
  </si>
  <si>
    <t>Hearing aid</t>
  </si>
  <si>
    <t>Rias</t>
  </si>
  <si>
    <t>Riviera</t>
  </si>
  <si>
    <t>RNLI</t>
  </si>
  <si>
    <t>Life boats</t>
  </si>
  <si>
    <t>Robin Hood Bingo</t>
  </si>
  <si>
    <t>Royal British Legion</t>
  </si>
  <si>
    <t>Royal Horticulture Society</t>
  </si>
  <si>
    <t>Members subscription</t>
  </si>
  <si>
    <t>Royal London</t>
  </si>
  <si>
    <t>RSD</t>
  </si>
  <si>
    <t>RSPB</t>
  </si>
  <si>
    <t>Birds</t>
  </si>
  <si>
    <t>Rude Wines</t>
  </si>
  <si>
    <t>Saga</t>
  </si>
  <si>
    <t>Sainsbury's Bank</t>
  </si>
  <si>
    <t>Salvation Army</t>
  </si>
  <si>
    <t xml:space="preserve">Miliatry </t>
  </si>
  <si>
    <t>Samaritans</t>
  </si>
  <si>
    <t xml:space="preserve">Advice </t>
  </si>
  <si>
    <t>Sandpiper</t>
  </si>
  <si>
    <t>Sassy Bloom</t>
  </si>
  <si>
    <t>Maternity subscription</t>
  </si>
  <si>
    <t>Save the Children</t>
  </si>
  <si>
    <t>Savile Row Holding Co</t>
  </si>
  <si>
    <t>SCA Investments</t>
  </si>
  <si>
    <t>Scenic Tours</t>
  </si>
  <si>
    <t>Scholastic</t>
  </si>
  <si>
    <t>Scottish Friendly</t>
  </si>
  <si>
    <t>ISAs</t>
  </si>
  <si>
    <t>Seasalt</t>
  </si>
  <si>
    <t>Serious Readers</t>
  </si>
  <si>
    <t>Reading lamps</t>
  </si>
  <si>
    <t>Shearings Holidays</t>
  </si>
  <si>
    <t>Shipton &amp; Co</t>
  </si>
  <si>
    <t>Simply Cook</t>
  </si>
  <si>
    <t>Simply Media</t>
  </si>
  <si>
    <t>Entertainment</t>
  </si>
  <si>
    <t>Solutions World</t>
  </si>
  <si>
    <t>Direcy</t>
  </si>
  <si>
    <t>Home/Health/etc</t>
  </si>
  <si>
    <t>Specsavers</t>
  </si>
  <si>
    <t>St Mungos</t>
  </si>
  <si>
    <t>Homeless</t>
  </si>
  <si>
    <t>Stannah</t>
  </si>
  <si>
    <t>Staysure</t>
  </si>
  <si>
    <t>Holiday insurance</t>
  </si>
  <si>
    <t>Sunway Travel</t>
  </si>
  <si>
    <t>Sutton Seeds</t>
  </si>
  <si>
    <t>Sweaty Betty</t>
  </si>
  <si>
    <t>Activewear</t>
  </si>
  <si>
    <t>Swoon</t>
  </si>
  <si>
    <t>Talk Talk</t>
  </si>
  <si>
    <t xml:space="preserve">Broadband </t>
  </si>
  <si>
    <t>Taste 4</t>
  </si>
  <si>
    <t>Wine</t>
  </si>
  <si>
    <t>Technical Support4U</t>
  </si>
  <si>
    <t xml:space="preserve">Gadget insurance </t>
  </si>
  <si>
    <t>TEMPS L</t>
  </si>
  <si>
    <t>Tesco</t>
  </si>
  <si>
    <t>Tesco Finance</t>
  </si>
  <si>
    <t>The Brooke</t>
  </si>
  <si>
    <t>The Cruise Line</t>
  </si>
  <si>
    <t>The Economist</t>
  </si>
  <si>
    <t>Newspaper</t>
  </si>
  <si>
    <t xml:space="preserve">The Lady </t>
  </si>
  <si>
    <t>Woman's magazine</t>
  </si>
  <si>
    <t>TMFCo</t>
  </si>
  <si>
    <t>The Mobility Partnership</t>
  </si>
  <si>
    <t>The Stroke Association</t>
  </si>
  <si>
    <t>Strokes</t>
  </si>
  <si>
    <t>The Times</t>
  </si>
  <si>
    <t>The Week</t>
  </si>
  <si>
    <t>Politics</t>
  </si>
  <si>
    <t>Home/Clothes</t>
  </si>
  <si>
    <t>The Woodland Trust</t>
  </si>
  <si>
    <t xml:space="preserve">Members  </t>
  </si>
  <si>
    <t>Thompson &amp; Morgan UK</t>
  </si>
  <si>
    <t>Titan Travel</t>
  </si>
  <si>
    <t>Tombola</t>
  </si>
  <si>
    <t>TopCashback</t>
  </si>
  <si>
    <t>Loans</t>
  </si>
  <si>
    <t>Toucan Box</t>
  </si>
  <si>
    <t>Travelbeam</t>
  </si>
  <si>
    <t>Trek America</t>
  </si>
  <si>
    <t>Adventure Holidays</t>
  </si>
  <si>
    <t>Treyn</t>
  </si>
  <si>
    <t>Twinings</t>
  </si>
  <si>
    <t>UK Hearing Care</t>
  </si>
  <si>
    <t>Uniqlo</t>
  </si>
  <si>
    <t>Men/womens clothes</t>
  </si>
  <si>
    <t>Unwins</t>
  </si>
  <si>
    <t>Seeds</t>
  </si>
  <si>
    <t>Vasolator</t>
  </si>
  <si>
    <t>Adult toys</t>
  </si>
  <si>
    <t>Virgin Media</t>
  </si>
  <si>
    <t>Virgin Mobile</t>
  </si>
  <si>
    <t>Virgin Wines</t>
  </si>
  <si>
    <t>Vision Direct</t>
  </si>
  <si>
    <t>Vistaprint</t>
  </si>
  <si>
    <t>Vodafone</t>
  </si>
  <si>
    <t>Voyages to Antiquity</t>
  </si>
  <si>
    <t>Warner Hotels</t>
  </si>
  <si>
    <t>Hotels</t>
  </si>
  <si>
    <t>Wateraid</t>
  </si>
  <si>
    <t>Water</t>
  </si>
  <si>
    <t>Webb Ivory</t>
  </si>
  <si>
    <t>Raffle</t>
  </si>
  <si>
    <t>Wellbeing</t>
  </si>
  <si>
    <t xml:space="preserve">Agency </t>
  </si>
  <si>
    <t>Natural health products</t>
  </si>
  <si>
    <t>Wendy Wu</t>
  </si>
  <si>
    <t>Guided tours</t>
  </si>
  <si>
    <t>Westminster</t>
  </si>
  <si>
    <t>Chairs</t>
  </si>
  <si>
    <t>Which?</t>
  </si>
  <si>
    <t>Expert advice</t>
  </si>
  <si>
    <t>White Stuff</t>
  </si>
  <si>
    <t>Wider Fit Shoes</t>
  </si>
  <si>
    <t xml:space="preserve">50+ shoes </t>
  </si>
  <si>
    <t>Willowbrook</t>
  </si>
  <si>
    <t>Windsor Mint</t>
  </si>
  <si>
    <t>Windsor Products</t>
  </si>
  <si>
    <t>Bronze bracelets</t>
  </si>
  <si>
    <t>Woodland Trust</t>
  </si>
  <si>
    <t>Membership recruitment</t>
  </si>
  <si>
    <t>World First</t>
  </si>
  <si>
    <t>Foreign exchange</t>
  </si>
  <si>
    <t>Worldwide Cancer</t>
  </si>
  <si>
    <t>WWF</t>
  </si>
  <si>
    <t>Animals</t>
  </si>
  <si>
    <t>Your Grind</t>
  </si>
  <si>
    <t>Female/male fashion</t>
  </si>
  <si>
    <t>Zipvit</t>
  </si>
  <si>
    <t>Hello Fresh Approval / Rejection List</t>
  </si>
  <si>
    <t>Weird Fish</t>
  </si>
  <si>
    <t>A5</t>
  </si>
  <si>
    <t>Appleyard Flowers</t>
  </si>
  <si>
    <t>Beer 52</t>
  </si>
  <si>
    <t>DL</t>
  </si>
  <si>
    <t>Sunday Times Wine Club</t>
  </si>
  <si>
    <t>140x140</t>
  </si>
  <si>
    <t>Birchbox</t>
  </si>
  <si>
    <t>M&amp;Co</t>
  </si>
  <si>
    <t>Lisa Angel</t>
  </si>
  <si>
    <t>Muddy Puddles</t>
  </si>
  <si>
    <t>Tails.com</t>
  </si>
  <si>
    <t>Insert Delivery Date</t>
  </si>
  <si>
    <t>Delivery to HF</t>
  </si>
  <si>
    <t>WC No.</t>
  </si>
  <si>
    <t>WK1</t>
  </si>
  <si>
    <t>WK2</t>
  </si>
  <si>
    <t>WK3</t>
  </si>
  <si>
    <t>WK4</t>
  </si>
  <si>
    <t>WK5</t>
  </si>
  <si>
    <t>WK6</t>
  </si>
  <si>
    <t>WK7</t>
  </si>
  <si>
    <t>WK8</t>
  </si>
  <si>
    <t>Envelope Pack Cost</t>
  </si>
  <si>
    <t>HF Net Revenue</t>
  </si>
  <si>
    <t>Bloomon</t>
  </si>
  <si>
    <t>Split creative 25k of each</t>
  </si>
  <si>
    <t>A6</t>
  </si>
  <si>
    <t>Hayley</t>
  </si>
  <si>
    <t>Karma Can</t>
  </si>
  <si>
    <t>Robert Welch</t>
  </si>
  <si>
    <t xml:space="preserve">Direct </t>
  </si>
  <si>
    <t>198 x 145</t>
  </si>
  <si>
    <t>Amy</t>
  </si>
  <si>
    <t xml:space="preserve">198 x 145 </t>
  </si>
  <si>
    <t>Flowers</t>
  </si>
  <si>
    <t xml:space="preserve">Hayley </t>
  </si>
  <si>
    <t>Lakeland</t>
  </si>
  <si>
    <t>WK9</t>
  </si>
  <si>
    <t>WK10</t>
  </si>
  <si>
    <t>WK11</t>
  </si>
  <si>
    <t>WK12</t>
  </si>
  <si>
    <t>WK13</t>
  </si>
  <si>
    <t xml:space="preserve"> </t>
  </si>
  <si>
    <t>55 x 85</t>
  </si>
  <si>
    <t>10.5 x 21</t>
  </si>
  <si>
    <t>Cawston Press</t>
  </si>
  <si>
    <t>HF Trade</t>
  </si>
  <si>
    <t>TSW Trade</t>
  </si>
  <si>
    <t xml:space="preserve">Paid </t>
  </si>
  <si>
    <t>Kitchens</t>
  </si>
  <si>
    <t>Petshopbowl.co.uk</t>
  </si>
  <si>
    <t>Flower Delivery</t>
  </si>
  <si>
    <t>Food delivery</t>
  </si>
  <si>
    <t>Beer subscription</t>
  </si>
  <si>
    <t>Vitl</t>
  </si>
  <si>
    <t>Vitamins</t>
  </si>
  <si>
    <t>Tea Pigs</t>
  </si>
  <si>
    <t>Cure &amp; Simple</t>
  </si>
  <si>
    <t>Childrens clothing</t>
  </si>
  <si>
    <t>JoJo Maman Bebe</t>
  </si>
  <si>
    <t>Soft Drinks</t>
  </si>
  <si>
    <r>
      <t xml:space="preserve">A5, 15pp 
</t>
    </r>
    <r>
      <rPr>
        <sz val="10"/>
        <rFont val="Verdana"/>
        <family val="2"/>
      </rPr>
      <t>(can accept larger/heavier inserts on request)</t>
    </r>
  </si>
  <si>
    <r>
      <rPr>
        <b/>
        <sz val="10"/>
        <rFont val="Verdana"/>
        <family val="2"/>
      </rPr>
      <t>A5, 15pp</t>
    </r>
    <r>
      <rPr>
        <sz val="10"/>
        <rFont val="Verdana"/>
        <family val="2"/>
      </rPr>
      <t xml:space="preserve"> 
(can accept larger/heavier inserts on request)</t>
    </r>
  </si>
  <si>
    <t>Womens fashion</t>
  </si>
  <si>
    <t>Beer Hawk</t>
  </si>
  <si>
    <t>PACK COSTS NOT YET FINALISED - SUBJECT TO CHANGE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</si>
  <si>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</si>
  <si>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</si>
  <si>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</si>
  <si>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</si>
  <si>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</si>
  <si>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</si>
  <si>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</si>
  <si>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</si>
  <si>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WK14</t>
  </si>
  <si>
    <t>WK15</t>
  </si>
  <si>
    <t>WK16</t>
  </si>
  <si>
    <t>WK17</t>
  </si>
  <si>
    <t>WK18</t>
  </si>
  <si>
    <t>WK19</t>
  </si>
  <si>
    <t>WK20</t>
  </si>
  <si>
    <t>WK21</t>
  </si>
  <si>
    <t>WK22</t>
  </si>
  <si>
    <t>WK23</t>
  </si>
  <si>
    <t>WK24</t>
  </si>
  <si>
    <t>WK25</t>
  </si>
  <si>
    <t>WK26</t>
  </si>
  <si>
    <t>WK27</t>
  </si>
  <si>
    <t>WK28</t>
  </si>
  <si>
    <t>WK29</t>
  </si>
  <si>
    <t>WK30</t>
  </si>
  <si>
    <t>WK31</t>
  </si>
  <si>
    <t>WK32</t>
  </si>
  <si>
    <t>WK33</t>
  </si>
  <si>
    <t>WK34</t>
  </si>
  <si>
    <t>WK35</t>
  </si>
  <si>
    <t>WK36</t>
  </si>
  <si>
    <t>WK37</t>
  </si>
  <si>
    <t>WK38</t>
  </si>
  <si>
    <t>WK39</t>
  </si>
  <si>
    <t>WK40</t>
  </si>
  <si>
    <t>WK41</t>
  </si>
  <si>
    <t>WK42</t>
  </si>
  <si>
    <t>WK43</t>
  </si>
  <si>
    <t>WK44</t>
  </si>
  <si>
    <t>WK45</t>
  </si>
  <si>
    <t>WK46</t>
  </si>
  <si>
    <t>WK47</t>
  </si>
  <si>
    <t>WK48</t>
  </si>
  <si>
    <t>WK49</t>
  </si>
  <si>
    <t>WK50</t>
  </si>
  <si>
    <t>Craisins</t>
  </si>
  <si>
    <t>Dried cranberries</t>
  </si>
  <si>
    <t>55 x170</t>
  </si>
  <si>
    <t>55 x 170</t>
  </si>
  <si>
    <t xml:space="preserve">Hayley  </t>
  </si>
  <si>
    <t>Kiehl's</t>
  </si>
  <si>
    <t>Cosmetics</t>
  </si>
  <si>
    <t xml:space="preserve">April- July is 1 x Trade 3 x Paid </t>
  </si>
  <si>
    <t>54 x 170</t>
  </si>
  <si>
    <r>
      <rPr>
        <b/>
        <sz val="10"/>
        <color rgb="FFFF0000"/>
        <rFont val="Verdana"/>
        <family val="2"/>
      </rPr>
      <t xml:space="preserve">TRADE ONLY </t>
    </r>
    <r>
      <rPr>
        <b/>
        <sz val="10"/>
        <rFont val="Verdana"/>
        <family val="2"/>
      </rPr>
      <t xml:space="preserve">
A5, 15pp</t>
    </r>
    <r>
      <rPr>
        <sz val="10"/>
        <rFont val="Verdana"/>
        <family val="2"/>
      </rPr>
      <t xml:space="preserve"> 
(can accept larger/heavier inserts on request)</t>
    </r>
  </si>
  <si>
    <r>
      <rPr>
        <b/>
        <sz val="10"/>
        <color rgb="FFFF0000"/>
        <rFont val="Verdana"/>
        <family val="2"/>
      </rPr>
      <t>TRADE ONLY</t>
    </r>
    <r>
      <rPr>
        <b/>
        <sz val="10"/>
        <rFont val="Verdana"/>
        <family val="2"/>
      </rPr>
      <t xml:space="preserve"> 
A5, 15pp 
(can accept larger/heavier inserts on request)</t>
    </r>
  </si>
  <si>
    <r>
      <rPr>
        <b/>
        <sz val="10"/>
        <color rgb="FFFF0000"/>
        <rFont val="Verdana"/>
        <family val="2"/>
      </rPr>
      <t xml:space="preserve"> 1x Trade
3x Paid </t>
    </r>
    <r>
      <rPr>
        <b/>
        <sz val="10"/>
        <rFont val="Verdana"/>
        <family val="2"/>
      </rPr>
      <t xml:space="preserve">
A5, 15pp 
</t>
    </r>
    <r>
      <rPr>
        <sz val="10"/>
        <rFont val="Verdana"/>
        <family val="2"/>
      </rPr>
      <t>(can accept larger/heavier inserts on request)</t>
    </r>
  </si>
  <si>
    <r>
      <rPr>
        <b/>
        <sz val="10"/>
        <color rgb="FFFF0000"/>
        <rFont val="Verdana"/>
        <family val="2"/>
      </rPr>
      <t xml:space="preserve"> 1x Trade
3x Paid </t>
    </r>
    <r>
      <rPr>
        <b/>
        <sz val="10"/>
        <rFont val="Verdana"/>
        <family val="2"/>
      </rPr>
      <t xml:space="preserve">
A5, 15pp</t>
    </r>
    <r>
      <rPr>
        <sz val="10"/>
        <rFont val="Verdana"/>
        <family val="2"/>
      </rPr>
      <t xml:space="preserve"> 
(can accept larger/heavier inserts on request)</t>
    </r>
  </si>
  <si>
    <t>PACK COSTS CONFIRMED</t>
  </si>
  <si>
    <t>James</t>
  </si>
  <si>
    <t>Alex</t>
  </si>
  <si>
    <t>Sophia</t>
  </si>
  <si>
    <t>Trisha</t>
  </si>
  <si>
    <t>Issue with Tea Pigs slowing the machine - additional charge of £280.00 billed directly to R1 (PO 903730)</t>
  </si>
  <si>
    <t>ABTA</t>
  </si>
  <si>
    <t>Age UK Multi Insurance</t>
  </si>
  <si>
    <t>Albumprinter BV</t>
  </si>
  <si>
    <t>Andrew James UK Ltd</t>
  </si>
  <si>
    <t>Arcadia Group Ltd</t>
  </si>
  <si>
    <t>Asda</t>
  </si>
  <si>
    <t>Audible Ltd</t>
  </si>
  <si>
    <t>Avalon Waterways</t>
  </si>
  <si>
    <t>Axa</t>
  </si>
  <si>
    <t>Not sure what this one is?</t>
  </si>
  <si>
    <t>Bathing Solutions</t>
  </si>
  <si>
    <t>Beauty Trend UK Limited</t>
  </si>
  <si>
    <t>Beer 52 Ltd</t>
  </si>
  <si>
    <t>Besafe Corporation Ltd</t>
  </si>
  <si>
    <t>Bloom &amp; Wild</t>
  </si>
  <si>
    <t>Bloomon UK Ltd</t>
  </si>
  <si>
    <t>Boots Group PLC</t>
  </si>
  <si>
    <t>Brewhive</t>
  </si>
  <si>
    <t>British Gas Plc</t>
  </si>
  <si>
    <t>Broadway Gaming</t>
  </si>
  <si>
    <t>CafePod Ltd</t>
  </si>
  <si>
    <t>CareCo Limited</t>
  </si>
  <si>
    <t>Casper Sleep (UK) Limited</t>
  </si>
  <si>
    <t>Cats Protection League</t>
  </si>
  <si>
    <t>Charles Tyrwhitt Shirts Limited</t>
  </si>
  <si>
    <t>Co-op</t>
  </si>
  <si>
    <t>Cosmos Tours Ltd</t>
  </si>
  <si>
    <t>Danbury Mint UKLPS</t>
  </si>
  <si>
    <t>DHAIS</t>
  </si>
  <si>
    <t>Diet Chef</t>
  </si>
  <si>
    <t>Direct Wines Limited</t>
  </si>
  <si>
    <t>Disabled Ramp Co T/a Evergreen</t>
  </si>
  <si>
    <t>Disney Life</t>
  </si>
  <si>
    <t>Dodadine t/a toucanbox</t>
  </si>
  <si>
    <t>Donald Russell Limited</t>
  </si>
  <si>
    <t>Only in Classic boxes so not full run</t>
  </si>
  <si>
    <t>Eaglemoss Limited</t>
  </si>
  <si>
    <t>Editions Atlas (Swiss)</t>
  </si>
  <si>
    <t>Ernest Jones</t>
  </si>
  <si>
    <t>Eternal Collection</t>
  </si>
  <si>
    <t>Exodus Travel</t>
  </si>
  <si>
    <t>Express Gifts Limited</t>
  </si>
  <si>
    <t>Family Investment Limited</t>
  </si>
  <si>
    <t>Family Traveller</t>
  </si>
  <si>
    <t>fine Coffee Club</t>
  </si>
  <si>
    <t>Fischer Future Heating</t>
  </si>
  <si>
    <t>Flight Centre</t>
  </si>
  <si>
    <t>Flower Direct</t>
  </si>
  <si>
    <t>Flowercard Limited</t>
  </si>
  <si>
    <t>Focus International Ltd</t>
  </si>
  <si>
    <t>Freemans</t>
  </si>
  <si>
    <t>French Connection (UK) Limited</t>
  </si>
  <si>
    <t>Giordano Wines</t>
  </si>
  <si>
    <t>GIS Europe UK Ltd</t>
  </si>
  <si>
    <t>Global Players Network Pty Limited</t>
  </si>
  <si>
    <t>Great Ormond Street</t>
  </si>
  <si>
    <t>Grocery Delivery E-Services UK Ltd</t>
  </si>
  <si>
    <t>N/A</t>
  </si>
  <si>
    <t>Guardian News</t>
  </si>
  <si>
    <t>Guerlain Ltd</t>
  </si>
  <si>
    <t>Guide Dogs</t>
  </si>
  <si>
    <t>Guthy Renker</t>
  </si>
  <si>
    <t>H Samuel</t>
  </si>
  <si>
    <t>Habitat Retails Ltd</t>
  </si>
  <si>
    <t>Helen Deacon Dialogue Projects</t>
  </si>
  <si>
    <t>Hello Fresh UK</t>
  </si>
  <si>
    <t>Hidden Hearing</t>
  </si>
  <si>
    <t>Hurtigruten Ltd</t>
  </si>
  <si>
    <t>Infinity Reliance Ltd</t>
  </si>
  <si>
    <t>Innox Trading Limited</t>
  </si>
  <si>
    <t>INTS UK Limited</t>
  </si>
  <si>
    <t>JD Williams &amp; Co Ltd</t>
  </si>
  <si>
    <t>Joe Browns Limited</t>
  </si>
  <si>
    <t>Joules Limited</t>
  </si>
  <si>
    <t>Kenneth Green Associates Ltd</t>
  </si>
  <si>
    <t>Kensington Mobility Furniture Ltd</t>
  </si>
  <si>
    <t>Laundrapp Ltd</t>
  </si>
  <si>
    <t>Leger Holidays</t>
  </si>
  <si>
    <t>Lilys Limited</t>
  </si>
  <si>
    <t>Links of London</t>
  </si>
  <si>
    <t>Lyst Ltd</t>
  </si>
  <si>
    <t>Made.com Design Limited</t>
  </si>
  <si>
    <t>Mahabis Ltd</t>
  </si>
  <si>
    <t>Mecca Bingo</t>
  </si>
  <si>
    <t>MFM Investments Ltd</t>
  </si>
  <si>
    <t>Mobility Plus Bathing</t>
  </si>
  <si>
    <t>Mokrynski International Uk Ltd</t>
  </si>
  <si>
    <t>Monocore Limited</t>
  </si>
  <si>
    <t>Monsoon Accessorize Limited</t>
  </si>
  <si>
    <t>Moo Print Ltd</t>
  </si>
  <si>
    <t>Mountain Warehouse</t>
  </si>
  <si>
    <t>Multiyork Furniture Limited</t>
  </si>
  <si>
    <t>Murad Europe Ltd</t>
  </si>
  <si>
    <t>My Nametags Limited</t>
  </si>
  <si>
    <t>My TutorWeb</t>
  </si>
  <si>
    <t>Nakedwines.com Limited</t>
  </si>
  <si>
    <t>Naturalblender Ltd</t>
  </si>
  <si>
    <t>Oaktree Mobility Limited</t>
  </si>
  <si>
    <t>Out &amp; Out Original</t>
  </si>
  <si>
    <t>P &amp; G Prestige Products Ltd</t>
  </si>
  <si>
    <t>Pact Coffee</t>
  </si>
  <si>
    <t>Paperless Post Ltd</t>
  </si>
  <si>
    <t>Parade Travel</t>
  </si>
  <si>
    <t>Paul Smith Ltd</t>
  </si>
  <si>
    <t>Perform Workshops Limited</t>
  </si>
  <si>
    <t>Pharmacy2U Ltd</t>
  </si>
  <si>
    <t>Pink Parcel</t>
  </si>
  <si>
    <t>Plumbs Limited</t>
  </si>
  <si>
    <t>Really Giant Posters Ltd</t>
  </si>
  <si>
    <t>Riviera tours</t>
  </si>
  <si>
    <t>RNIB</t>
  </si>
  <si>
    <t>Sandpiper Books</t>
  </si>
  <si>
    <t>SCA Investments t/a Gousto</t>
  </si>
  <si>
    <t>NO!</t>
  </si>
  <si>
    <t>Scotts &amp; Co</t>
  </si>
  <si>
    <t>Secret Sales Ltd</t>
  </si>
  <si>
    <t>Serious Brands Group</t>
  </si>
  <si>
    <t>Sheerluxe</t>
  </si>
  <si>
    <t>Simplycook</t>
  </si>
  <si>
    <t>Sky Box Set</t>
  </si>
  <si>
    <t>Sky Vegas</t>
  </si>
  <si>
    <t>Snapfish UK Limited</t>
  </si>
  <si>
    <t>Soak &amp; Sleep Limited</t>
  </si>
  <si>
    <t>Sofa.com</t>
  </si>
  <si>
    <t>Soveriegn</t>
  </si>
  <si>
    <t>Spice Concept</t>
  </si>
  <si>
    <t>Spoilty Ltd (T/A Tipple Box)</t>
  </si>
  <si>
    <t>StaySure</t>
  </si>
  <si>
    <t>Switch Concepts Limited</t>
  </si>
  <si>
    <t>Swoon Editions</t>
  </si>
  <si>
    <t>The Bodychef Ltd</t>
  </si>
  <si>
    <t>The Book of Everyone</t>
  </si>
  <si>
    <t>The Lottery Centre</t>
  </si>
  <si>
    <t>The Mobility Furniture Company</t>
  </si>
  <si>
    <t>The Plastic Box Company</t>
  </si>
  <si>
    <t>Time Inc Trade</t>
  </si>
  <si>
    <t>Travelbeam Limited</t>
  </si>
  <si>
    <t>TX Group Europe Ltd</t>
  </si>
  <si>
    <t>UK Direct Shop Limited</t>
  </si>
  <si>
    <t>Unibet Services Limited</t>
  </si>
  <si>
    <t>Unique Ventures Limited</t>
  </si>
  <si>
    <t>Urban Decay</t>
  </si>
  <si>
    <t>Vente-Privee.com Ltd</t>
  </si>
  <si>
    <t>Vestiaire Collective UK</t>
  </si>
  <si>
    <t>VF Northern Europe Ltd</t>
  </si>
  <si>
    <t>Vision Direct BV</t>
  </si>
  <si>
    <t>Visit Wales</t>
  </si>
  <si>
    <t>VITL</t>
  </si>
  <si>
    <t>Welspun Uk Limited</t>
  </si>
  <si>
    <t>World Cancer Research Fund</t>
  </si>
  <si>
    <t>Worldwide Cancer Research</t>
  </si>
  <si>
    <t>Your Grind Limited</t>
  </si>
  <si>
    <t>Zalando Se</t>
  </si>
  <si>
    <t>Approved</t>
  </si>
  <si>
    <t>Easter Pack</t>
  </si>
  <si>
    <t>Lindt</t>
  </si>
  <si>
    <t>Sweet Freedom</t>
  </si>
  <si>
    <t>Natural treats</t>
  </si>
  <si>
    <t>Erik</t>
  </si>
  <si>
    <t>198x145</t>
  </si>
  <si>
    <t>Clothing creative</t>
  </si>
  <si>
    <t>TM Lewin</t>
  </si>
  <si>
    <t>Male/female shirts</t>
  </si>
  <si>
    <t>105 x 108</t>
  </si>
  <si>
    <t>Patrick</t>
  </si>
  <si>
    <t>Liv</t>
  </si>
  <si>
    <t>Purina</t>
  </si>
  <si>
    <t>Pet Products</t>
  </si>
  <si>
    <t>Lovespace</t>
  </si>
  <si>
    <t>Storage Service</t>
  </si>
  <si>
    <t>Flowers Direct</t>
  </si>
  <si>
    <t>198x148</t>
  </si>
  <si>
    <t>Sibberi</t>
  </si>
  <si>
    <t>Tree Water</t>
  </si>
  <si>
    <t>Olivia</t>
  </si>
  <si>
    <t>Trade</t>
  </si>
  <si>
    <t>148 x 148</t>
  </si>
  <si>
    <t>Ellie</t>
  </si>
  <si>
    <t>198x145
A6</t>
  </si>
  <si>
    <t>2
4</t>
  </si>
  <si>
    <t>Delivered</t>
  </si>
  <si>
    <t>Seed Pantry</t>
  </si>
  <si>
    <t>Seed boxes</t>
  </si>
  <si>
    <t>TRADE</t>
  </si>
  <si>
    <t>Laura</t>
  </si>
  <si>
    <t>Moved on 1 week from week 18 being delivered late</t>
  </si>
  <si>
    <t>Originally week 18 - delivered late</t>
  </si>
  <si>
    <t>Clothing creative - Originally week 18 - delivered late</t>
  </si>
  <si>
    <t>Baileys</t>
  </si>
  <si>
    <t>Iced Coffee</t>
  </si>
  <si>
    <t>Harry's</t>
  </si>
  <si>
    <t>Men's grooming</t>
  </si>
  <si>
    <t>Kinder Bueno</t>
  </si>
  <si>
    <t>2
6</t>
  </si>
  <si>
    <t>4.8          5</t>
  </si>
  <si>
    <t>4.8       5</t>
  </si>
  <si>
    <t>4.8
 5</t>
  </si>
  <si>
    <t>4.8 
5</t>
  </si>
  <si>
    <t>Philips</t>
  </si>
  <si>
    <t>Electronics</t>
  </si>
  <si>
    <t>HF Paid Direct</t>
  </si>
  <si>
    <t>Rise Today</t>
  </si>
  <si>
    <t>Fitness App</t>
  </si>
  <si>
    <t>HF Direct</t>
  </si>
  <si>
    <t>August TRADE ONLY</t>
  </si>
  <si>
    <t xml:space="preserve">Sept-Dec is 1 x Trade 3 x Paid </t>
  </si>
  <si>
    <t>Tredz</t>
  </si>
  <si>
    <t>Bikes</t>
  </si>
  <si>
    <t>Moved on from week 25 as pack not going ahead</t>
  </si>
  <si>
    <t>Running loose - Steve to deliver to HF</t>
  </si>
  <si>
    <t>House of Flowers</t>
  </si>
  <si>
    <t>Whittard of Chelsea</t>
  </si>
  <si>
    <t>Hot Drinks</t>
  </si>
  <si>
    <t>Subscription Box</t>
  </si>
  <si>
    <t xml:space="preserve">Feminine Hygiene </t>
  </si>
  <si>
    <t>The Fine Bedding Company</t>
  </si>
  <si>
    <t>Bedding</t>
  </si>
  <si>
    <t>Gutter Games</t>
  </si>
  <si>
    <t>Board Games</t>
  </si>
  <si>
    <t>Adult Board Games</t>
  </si>
  <si>
    <t>Hotel Chocolat</t>
  </si>
  <si>
    <t>AO.com</t>
  </si>
  <si>
    <t>Freddies Flowers</t>
  </si>
  <si>
    <t>Nature Valley</t>
  </si>
  <si>
    <t>Healthy Snacks</t>
  </si>
  <si>
    <t>Poppy</t>
  </si>
  <si>
    <t>55x170</t>
  </si>
  <si>
    <t>210x148</t>
  </si>
  <si>
    <t>Print</t>
  </si>
  <si>
    <t>Business Cards</t>
  </si>
  <si>
    <t>Moved from week 34</t>
  </si>
  <si>
    <t>210x99</t>
  </si>
  <si>
    <t>198x148 roll fold</t>
  </si>
  <si>
    <t>Artwork Code</t>
  </si>
  <si>
    <t>Overs from week 32</t>
  </si>
  <si>
    <t>Moved from week 37</t>
  </si>
  <si>
    <t>5k overs moved to week 41</t>
  </si>
  <si>
    <t>5k overs from week 40</t>
  </si>
  <si>
    <t>5k overs moved to week 42</t>
  </si>
  <si>
    <t>5k overs from week 41</t>
  </si>
  <si>
    <t>5k overs moved to week 43</t>
  </si>
  <si>
    <t>5k overs from week 42</t>
  </si>
  <si>
    <t>5k overs moved to week 44</t>
  </si>
  <si>
    <t>5k overs from week 42 - 10k overs moved to week 44</t>
  </si>
  <si>
    <t>10k overs from week 43</t>
  </si>
  <si>
    <t>5k overs from week 43</t>
  </si>
  <si>
    <t>5k overs moved to week 45</t>
  </si>
  <si>
    <t>5k overs from week 44</t>
  </si>
  <si>
    <t>5k overs moved to week 47</t>
  </si>
  <si>
    <t>5k overs from week 46</t>
  </si>
  <si>
    <t>Moved from week 37 - 5k overs moved from week 41</t>
  </si>
  <si>
    <t>Accessories</t>
  </si>
  <si>
    <t>Jewlery</t>
  </si>
  <si>
    <t>Ernest jones</t>
  </si>
  <si>
    <t>Le Petit Ballon</t>
  </si>
  <si>
    <t>Overs running in week 37</t>
  </si>
  <si>
    <t>Steamer</t>
  </si>
  <si>
    <t>Cornerstone</t>
  </si>
  <si>
    <t>BOX12 &amp; BOX13</t>
  </si>
  <si>
    <t>SHOPGRZE43</t>
  </si>
  <si>
    <t>Kitchenware</t>
  </si>
  <si>
    <t>Lavish Alice</t>
  </si>
  <si>
    <t>Clothing/Jewellery</t>
  </si>
  <si>
    <t>Tom H</t>
  </si>
  <si>
    <t>WK51</t>
  </si>
  <si>
    <t>Moved from week 37 - 5k overs from week 40, 10k moved to week 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</si>
</sst>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&quot;£&quot;#,##0.00"/>
    <numFmt numFmtId="165" formatCode="&quot;£&quot;#,##0.000"/>
    <numFmt numFmtId="166" formatCode="dd/mm/yy;@"/>
    <numFmt numFmtId="167" formatCode="&quot;£&quot;#,##0.00;[Red]&quot;£&quot;#,##0.00"/>
  </numFmts>
  <fonts count="40">
    <font>
      <sz val="10"/>
      <name val="Verdan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Verdana"/>
      <family val="2"/>
    </font>
    <font>
      <sz val="8"/>
      <name val="Verdana"/>
      <family val="2"/>
    </font>
    <font>
      <b/>
      <sz val="36"/>
      <color indexed="23"/>
      <name val="Calibri"/>
      <family val="2"/>
    </font>
    <font>
      <u/>
      <sz val="10"/>
      <color theme="11"/>
      <name val="Verdana"/>
      <family val="2"/>
    </font>
    <font>
      <b/>
      <sz val="10"/>
      <color rgb="FFFF0000"/>
      <name val="Verdana"/>
      <family val="2"/>
    </font>
    <font>
      <sz val="10"/>
      <color theme="1"/>
      <name val="Verdana"/>
      <family val="2"/>
    </font>
    <font>
      <b/>
      <sz val="10"/>
      <color rgb="FF0000FF"/>
      <name val="Verdana"/>
      <family val="2"/>
    </font>
    <font>
      <b/>
      <sz val="9"/>
      <name val="Verdana"/>
      <family val="2"/>
    </font>
    <font>
      <u/>
      <sz val="10"/>
      <color theme="10"/>
      <name val="Verdana"/>
      <family val="2"/>
    </font>
    <font>
      <sz val="10"/>
      <name val="Verdana"/>
      <family val="2"/>
    </font>
    <font>
      <b/>
      <sz val="14"/>
      <name val="Verdana"/>
      <family val="2"/>
    </font>
    <font>
      <b/>
      <sz val="10"/>
      <color theme="0"/>
      <name val="Verdana"/>
      <family val="2"/>
    </font>
    <font>
      <b/>
      <sz val="10"/>
      <color theme="1"/>
      <name val="Verdana"/>
      <family val="2"/>
    </font>
    <font>
      <sz val="14"/>
      <color theme="1"/>
      <name val="Calibri"/>
      <family val="2"/>
      <scheme val="minor"/>
    </font>
    <font>
      <sz val="9"/>
      <name val="Verdana"/>
      <family val="2"/>
    </font>
    <font>
      <b/>
      <sz val="18"/>
      <color theme="0"/>
      <name val="Verdana"/>
      <family val="2"/>
    </font>
    <font>
      <sz val="10"/>
      <color rgb="FFFF0000"/>
      <name val="Verdana"/>
      <family val="2"/>
    </font>
    <font>
      <b/>
      <sz val="26"/>
      <color indexed="23"/>
      <name val="Verdana"/>
      <family val="2"/>
    </font>
    <font>
      <b/>
      <sz val="28"/>
      <color theme="0"/>
      <name val="Verdana"/>
      <family val="2"/>
    </font>
    <font>
      <b/>
      <sz val="9"/>
      <color theme="0"/>
      <name val="Verdana"/>
      <family val="2"/>
    </font>
    <font>
      <sz val="10"/>
      <color theme="0"/>
      <name val="Verdana"/>
      <family val="2"/>
    </font>
    <font>
      <b/>
      <sz val="48"/>
      <color theme="0"/>
      <name val="Calibri"/>
      <family val="2"/>
      <scheme val="minor"/>
    </font>
    <font>
      <b/>
      <sz val="14"/>
      <color theme="0"/>
      <name val="Verdana"/>
      <family val="2"/>
    </font>
    <font>
      <b/>
      <sz val="36"/>
      <color rgb="FF003399"/>
      <name val="Verdana"/>
      <family val="2"/>
    </font>
    <font>
      <sz val="10"/>
      <color theme="1"/>
      <name val="Lao UI"/>
      <family val="2"/>
    </font>
    <font>
      <b/>
      <sz val="16"/>
      <color theme="1" tint="0.249977111117893"/>
      <name val="Century Gothic"/>
      <family val="2"/>
    </font>
    <font>
      <b/>
      <sz val="48"/>
      <name val="Calibri"/>
      <family val="2"/>
      <scheme val="minor"/>
    </font>
    <font>
      <b/>
      <sz val="14"/>
      <color theme="1" tint="0.34998626667073579"/>
      <name val="Verdana"/>
      <family val="2"/>
    </font>
    <font>
      <sz val="26"/>
      <name val="Verdana"/>
      <family val="2"/>
    </font>
    <font>
      <sz val="26"/>
      <color rgb="FFFF0000"/>
      <name val="Verdana"/>
      <family val="2"/>
    </font>
    <font>
      <sz val="10"/>
      <name val="Verdana"/>
      <family val="2"/>
    </font>
    <font>
      <sz val="11"/>
      <name val="Century Gothic"/>
      <family val="2"/>
    </font>
    <font>
      <sz val="11"/>
      <color theme="1"/>
      <name val="Century Gothic"/>
      <family val="2"/>
    </font>
    <font>
      <strike/>
      <sz val="10"/>
      <color theme="1"/>
      <name val="Verdana"/>
      <family val="2"/>
    </font>
    <font>
      <strike/>
      <sz val="10"/>
      <name val="Verdana"/>
      <family val="2"/>
    </font>
    <font>
      <b/>
      <strike/>
      <sz val="10"/>
      <name val="Verdana"/>
      <family val="2"/>
    </font>
    <font>
      <b/>
      <strike/>
      <sz val="10"/>
      <color theme="1"/>
      <name val="Verdana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148CD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148CD6"/>
        <bgColor rgb="FF000000"/>
      </patternFill>
    </fill>
    <fill>
      <patternFill patternType="solid">
        <fgColor indexed="2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0" tint="-0.34998626667073579"/>
        <bgColor indexed="64"/>
      </patternFill>
    </fill>
  </fills>
  <borders count="6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theme="0" tint="-0.14999847407452621"/>
      </bottom>
      <diagonal/>
    </border>
    <border>
      <left style="thin">
        <color indexed="64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725">
    <xf numFmtId="0" fontId="0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27" fillId="0" borderId="0"/>
    <xf numFmtId="44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" fillId="0" borderId="0"/>
    <xf numFmtId="9" fontId="33" fillId="0" borderId="0" applyFont="0" applyFill="0" applyBorder="0" applyAlignment="0" applyProtection="0"/>
  </cellStyleXfs>
  <cellXfs count="824">
    <xf numFmtId="0" fontId="0" fillId="0" borderId="0" xfId="0"/>
    <xf numFmtId="0" fontId="0" fillId="0" borderId="0" xfId="0" applyFont="1"/>
    <xf numFmtId="0" fontId="13" fillId="0" borderId="0" xfId="0" applyFont="1" applyAlignment="1">
      <alignment vertical="center"/>
    </xf>
    <xf numFmtId="0" fontId="12" fillId="0" borderId="0" xfId="0" applyFont="1"/>
    <xf numFmtId="0" fontId="5" fillId="0" borderId="0" xfId="0" applyFont="1" applyAlignment="1"/>
    <xf numFmtId="0" fontId="12" fillId="0" borderId="0" xfId="0" applyFont="1" applyFill="1" applyBorder="1"/>
    <xf numFmtId="0" fontId="0" fillId="0" borderId="0" xfId="0" applyBorder="1"/>
    <xf numFmtId="0" fontId="12" fillId="0" borderId="0" xfId="0" applyFont="1" applyBorder="1"/>
    <xf numFmtId="0" fontId="0" fillId="0" borderId="6" xfId="0" applyBorder="1"/>
    <xf numFmtId="0" fontId="0" fillId="0" borderId="9" xfId="0" applyBorder="1"/>
    <xf numFmtId="0" fontId="0" fillId="0" borderId="0" xfId="0" applyFill="1" applyBorder="1"/>
    <xf numFmtId="0" fontId="0" fillId="0" borderId="9" xfId="0" applyFill="1" applyBorder="1"/>
    <xf numFmtId="0" fontId="0" fillId="0" borderId="6" xfId="0" applyFill="1" applyBorder="1"/>
    <xf numFmtId="0" fontId="0" fillId="0" borderId="7" xfId="0" applyBorder="1"/>
    <xf numFmtId="0" fontId="0" fillId="0" borderId="13" xfId="0" applyBorder="1"/>
    <xf numFmtId="0" fontId="0" fillId="0" borderId="8" xfId="0" applyBorder="1"/>
    <xf numFmtId="0" fontId="16" fillId="0" borderId="15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0" fillId="0" borderId="5" xfId="0" applyBorder="1"/>
    <xf numFmtId="0" fontId="12" fillId="0" borderId="12" xfId="0" applyFont="1" applyBorder="1"/>
    <xf numFmtId="0" fontId="0" fillId="0" borderId="12" xfId="0" applyBorder="1"/>
    <xf numFmtId="0" fontId="12" fillId="0" borderId="9" xfId="0" applyFont="1" applyBorder="1"/>
    <xf numFmtId="0" fontId="12" fillId="0" borderId="6" xfId="0" applyFont="1" applyBorder="1"/>
    <xf numFmtId="0" fontId="0" fillId="0" borderId="0" xfId="0" applyFont="1" applyFill="1" applyBorder="1"/>
    <xf numFmtId="0" fontId="0" fillId="0" borderId="0" xfId="0" applyBorder="1" applyAlignment="1">
      <alignment horizontal="left"/>
    </xf>
    <xf numFmtId="0" fontId="12" fillId="0" borderId="9" xfId="0" applyFont="1" applyFill="1" applyBorder="1"/>
    <xf numFmtId="0" fontId="12" fillId="0" borderId="6" xfId="0" applyFont="1" applyFill="1" applyBorder="1"/>
    <xf numFmtId="0" fontId="12" fillId="0" borderId="13" xfId="0" applyFont="1" applyBorder="1"/>
    <xf numFmtId="0" fontId="12" fillId="0" borderId="8" xfId="0" applyFont="1" applyBorder="1"/>
    <xf numFmtId="0" fontId="0" fillId="0" borderId="0" xfId="0" applyFill="1"/>
    <xf numFmtId="0" fontId="7" fillId="0" borderId="0" xfId="0" applyFont="1"/>
    <xf numFmtId="0" fontId="12" fillId="0" borderId="7" xfId="0" applyFont="1" applyBorder="1"/>
    <xf numFmtId="0" fontId="0" fillId="0" borderId="23" xfId="0" applyBorder="1"/>
    <xf numFmtId="0" fontId="17" fillId="2" borderId="24" xfId="0" applyFont="1" applyFill="1" applyBorder="1" applyAlignment="1">
      <alignment horizontal="center" vertical="center"/>
    </xf>
    <xf numFmtId="0" fontId="17" fillId="2" borderId="25" xfId="0" applyFont="1" applyFill="1" applyBorder="1" applyAlignment="1">
      <alignment horizontal="center" vertical="center"/>
    </xf>
    <xf numFmtId="0" fontId="17" fillId="2" borderId="25" xfId="0" applyFont="1" applyFill="1" applyBorder="1" applyAlignment="1">
      <alignment horizontal="center" vertical="center" wrapText="1"/>
    </xf>
    <xf numFmtId="0" fontId="12" fillId="2" borderId="25" xfId="0" applyFont="1" applyFill="1" applyBorder="1"/>
    <xf numFmtId="0" fontId="12" fillId="0" borderId="26" xfId="0" applyFont="1" applyBorder="1"/>
    <xf numFmtId="0" fontId="0" fillId="0" borderId="3" xfId="0" applyBorder="1"/>
    <xf numFmtId="0" fontId="8" fillId="0" borderId="29" xfId="0" applyFont="1" applyFill="1" applyBorder="1" applyAlignment="1" applyProtection="1">
      <alignment horizontal="center"/>
      <protection locked="0"/>
    </xf>
    <xf numFmtId="0" fontId="8" fillId="0" borderId="31" xfId="0" applyFont="1" applyFill="1" applyBorder="1" applyAlignment="1" applyProtection="1">
      <alignment horizontal="center"/>
      <protection locked="0"/>
    </xf>
    <xf numFmtId="0" fontId="8" fillId="0" borderId="31" xfId="0" applyFont="1" applyBorder="1" applyAlignment="1" applyProtection="1">
      <alignment horizontal="center"/>
      <protection locked="0"/>
    </xf>
    <xf numFmtId="0" fontId="8" fillId="0" borderId="28" xfId="0" applyFont="1" applyBorder="1" applyAlignment="1" applyProtection="1">
      <alignment horizontal="center"/>
      <protection locked="0"/>
    </xf>
    <xf numFmtId="3" fontId="8" fillId="0" borderId="29" xfId="0" applyNumberFormat="1" applyFont="1" applyFill="1" applyBorder="1" applyAlignment="1" applyProtection="1">
      <alignment horizontal="center"/>
      <protection locked="0"/>
    </xf>
    <xf numFmtId="3" fontId="8" fillId="0" borderId="31" xfId="0" applyNumberFormat="1" applyFont="1" applyFill="1" applyBorder="1" applyAlignment="1" applyProtection="1">
      <alignment horizontal="center"/>
      <protection locked="0"/>
    </xf>
    <xf numFmtId="0" fontId="12" fillId="0" borderId="29" xfId="0" applyFont="1" applyFill="1" applyBorder="1" applyAlignment="1" applyProtection="1">
      <alignment horizontal="center"/>
      <protection locked="0"/>
    </xf>
    <xf numFmtId="3" fontId="3" fillId="0" borderId="29" xfId="0" applyNumberFormat="1" applyFont="1" applyFill="1" applyBorder="1" applyAlignment="1" applyProtection="1">
      <alignment horizontal="center"/>
      <protection locked="0"/>
    </xf>
    <xf numFmtId="3" fontId="12" fillId="0" borderId="29" xfId="0" applyNumberFormat="1" applyFont="1" applyFill="1" applyBorder="1" applyAlignment="1" applyProtection="1">
      <alignment horizontal="center"/>
      <protection locked="0"/>
    </xf>
    <xf numFmtId="167" fontId="15" fillId="0" borderId="29" xfId="0" applyNumberFormat="1" applyFont="1" applyFill="1" applyBorder="1" applyAlignment="1" applyProtection="1">
      <alignment horizontal="center"/>
      <protection locked="0"/>
    </xf>
    <xf numFmtId="0" fontId="0" fillId="0" borderId="0" xfId="0" applyBorder="1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164" fontId="15" fillId="0" borderId="22" xfId="0" applyNumberFormat="1" applyFont="1" applyFill="1" applyBorder="1" applyAlignment="1" applyProtection="1">
      <alignment horizontal="center"/>
      <protection locked="0"/>
    </xf>
    <xf numFmtId="164" fontId="15" fillId="0" borderId="21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17" fontId="3" fillId="0" borderId="0" xfId="0" applyNumberFormat="1" applyFont="1" applyAlignment="1">
      <alignment vertical="center"/>
    </xf>
    <xf numFmtId="164" fontId="0" fillId="0" borderId="1" xfId="0" applyNumberFormat="1" applyBorder="1" applyAlignment="1">
      <alignment vertical="center"/>
    </xf>
    <xf numFmtId="164" fontId="12" fillId="0" borderId="1" xfId="0" applyNumberFormat="1" applyFont="1" applyBorder="1" applyAlignment="1">
      <alignment vertical="center"/>
    </xf>
    <xf numFmtId="10" fontId="0" fillId="0" borderId="10" xfId="0" applyNumberFormat="1" applyBorder="1" applyAlignment="1">
      <alignment horizontal="right" vertical="center"/>
    </xf>
    <xf numFmtId="10" fontId="0" fillId="0" borderId="9" xfId="0" applyNumberFormat="1" applyBorder="1" applyAlignment="1">
      <alignment horizontal="right" vertical="center"/>
    </xf>
    <xf numFmtId="10" fontId="0" fillId="0" borderId="8" xfId="0" applyNumberFormat="1" applyBorder="1" applyAlignment="1">
      <alignment horizontal="right" vertical="center"/>
    </xf>
    <xf numFmtId="0" fontId="14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20" fillId="0" borderId="0" xfId="0" applyFont="1" applyAlignment="1"/>
    <xf numFmtId="164" fontId="0" fillId="2" borderId="0" xfId="0" applyNumberFormat="1" applyFill="1" applyBorder="1" applyAlignment="1">
      <alignment vertical="center"/>
    </xf>
    <xf numFmtId="10" fontId="15" fillId="0" borderId="31" xfId="0" applyNumberFormat="1" applyFont="1" applyFill="1" applyBorder="1" applyAlignment="1" applyProtection="1">
      <alignment horizontal="center"/>
    </xf>
    <xf numFmtId="164" fontId="15" fillId="0" borderId="31" xfId="0" applyNumberFormat="1" applyFont="1" applyFill="1" applyBorder="1" applyAlignment="1" applyProtection="1">
      <alignment horizontal="center"/>
    </xf>
    <xf numFmtId="0" fontId="12" fillId="0" borderId="10" xfId="0" applyFont="1" applyBorder="1"/>
    <xf numFmtId="0" fontId="8" fillId="0" borderId="29" xfId="0" applyFont="1" applyFill="1" applyBorder="1" applyAlignment="1" applyProtection="1">
      <alignment horizontal="center"/>
    </xf>
    <xf numFmtId="0" fontId="8" fillId="0" borderId="31" xfId="0" applyFont="1" applyBorder="1" applyAlignment="1" applyProtection="1">
      <alignment horizontal="center" vertical="center"/>
      <protection locked="0"/>
    </xf>
    <xf numFmtId="0" fontId="8" fillId="0" borderId="31" xfId="0" applyFont="1" applyFill="1" applyBorder="1" applyAlignment="1" applyProtection="1">
      <alignment horizontal="center"/>
    </xf>
    <xf numFmtId="3" fontId="15" fillId="0" borderId="31" xfId="0" applyNumberFormat="1" applyFont="1" applyFill="1" applyBorder="1" applyAlignment="1" applyProtection="1">
      <alignment horizontal="center"/>
      <protection locked="0"/>
    </xf>
    <xf numFmtId="0" fontId="12" fillId="0" borderId="18" xfId="0" applyFont="1" applyBorder="1" applyAlignment="1" applyProtection="1">
      <alignment horizontal="center" vertical="center"/>
      <protection locked="0"/>
    </xf>
    <xf numFmtId="0" fontId="8" fillId="0" borderId="18" xfId="0" applyFont="1" applyFill="1" applyBorder="1" applyAlignment="1" applyProtection="1">
      <alignment horizontal="center"/>
      <protection locked="0"/>
    </xf>
    <xf numFmtId="0" fontId="8" fillId="0" borderId="18" xfId="0" applyFont="1" applyBorder="1" applyAlignment="1" applyProtection="1">
      <alignment horizontal="center"/>
      <protection locked="0"/>
    </xf>
    <xf numFmtId="0" fontId="8" fillId="0" borderId="18" xfId="0" applyFont="1" applyFill="1" applyBorder="1" applyAlignment="1" applyProtection="1">
      <alignment horizontal="center"/>
    </xf>
    <xf numFmtId="0" fontId="12" fillId="0" borderId="18" xfId="0" applyFont="1" applyFill="1" applyBorder="1" applyAlignment="1" applyProtection="1">
      <alignment horizontal="center"/>
      <protection locked="0"/>
    </xf>
    <xf numFmtId="3" fontId="3" fillId="0" borderId="18" xfId="0" applyNumberFormat="1" applyFont="1" applyFill="1" applyBorder="1" applyAlignment="1" applyProtection="1">
      <alignment horizontal="center"/>
      <protection locked="0"/>
    </xf>
    <xf numFmtId="3" fontId="8" fillId="0" borderId="18" xfId="0" applyNumberFormat="1" applyFont="1" applyFill="1" applyBorder="1" applyAlignment="1" applyProtection="1">
      <alignment horizontal="center"/>
      <protection locked="0"/>
    </xf>
    <xf numFmtId="3" fontId="12" fillId="0" borderId="18" xfId="0" applyNumberFormat="1" applyFont="1" applyFill="1" applyBorder="1" applyAlignment="1" applyProtection="1">
      <alignment horizontal="center"/>
      <protection locked="0"/>
    </xf>
    <xf numFmtId="0" fontId="12" fillId="0" borderId="29" xfId="0" applyFont="1" applyBorder="1" applyAlignment="1" applyProtection="1">
      <alignment horizontal="center" vertical="center"/>
      <protection locked="0"/>
    </xf>
    <xf numFmtId="167" fontId="15" fillId="0" borderId="31" xfId="0" applyNumberFormat="1" applyFont="1" applyFill="1" applyBorder="1" applyAlignment="1" applyProtection="1">
      <alignment horizontal="center"/>
      <protection locked="0"/>
    </xf>
    <xf numFmtId="167" fontId="15" fillId="0" borderId="31" xfId="0" applyNumberFormat="1" applyFont="1" applyFill="1" applyBorder="1" applyAlignment="1" applyProtection="1">
      <alignment horizontal="center"/>
    </xf>
    <xf numFmtId="164" fontId="15" fillId="0" borderId="30" xfId="0" applyNumberFormat="1" applyFont="1" applyFill="1" applyBorder="1" applyAlignment="1" applyProtection="1">
      <alignment horizontal="center"/>
    </xf>
    <xf numFmtId="167" fontId="15" fillId="0" borderId="18" xfId="0" applyNumberFormat="1" applyFont="1" applyFill="1" applyBorder="1" applyAlignment="1" applyProtection="1">
      <alignment horizontal="center"/>
      <protection locked="0"/>
    </xf>
    <xf numFmtId="167" fontId="15" fillId="0" borderId="18" xfId="0" applyNumberFormat="1" applyFont="1" applyFill="1" applyBorder="1" applyAlignment="1" applyProtection="1">
      <alignment horizontal="center"/>
    </xf>
    <xf numFmtId="10" fontId="15" fillId="0" borderId="18" xfId="0" applyNumberFormat="1" applyFont="1" applyFill="1" applyBorder="1" applyAlignment="1" applyProtection="1">
      <alignment horizontal="center"/>
    </xf>
    <xf numFmtId="164" fontId="15" fillId="0" borderId="18" xfId="0" applyNumberFormat="1" applyFont="1" applyFill="1" applyBorder="1" applyAlignment="1" applyProtection="1">
      <alignment horizontal="center"/>
    </xf>
    <xf numFmtId="164" fontId="15" fillId="0" borderId="14" xfId="0" applyNumberFormat="1" applyFont="1" applyFill="1" applyBorder="1" applyAlignment="1" applyProtection="1">
      <alignment horizontal="center"/>
      <protection locked="0"/>
    </xf>
    <xf numFmtId="167" fontId="15" fillId="0" borderId="29" xfId="0" applyNumberFormat="1" applyFont="1" applyFill="1" applyBorder="1" applyAlignment="1" applyProtection="1">
      <alignment horizontal="center"/>
    </xf>
    <xf numFmtId="10" fontId="15" fillId="0" borderId="29" xfId="0" applyNumberFormat="1" applyFont="1" applyFill="1" applyBorder="1" applyAlignment="1" applyProtection="1">
      <alignment horizontal="center"/>
    </xf>
    <xf numFmtId="164" fontId="15" fillId="0" borderId="29" xfId="0" applyNumberFormat="1" applyFont="1" applyFill="1" applyBorder="1" applyAlignment="1" applyProtection="1">
      <alignment horizontal="center"/>
    </xf>
    <xf numFmtId="0" fontId="14" fillId="2" borderId="0" xfId="0" applyFont="1" applyFill="1" applyBorder="1" applyAlignment="1">
      <alignment horizontal="center" vertical="center" wrapText="1"/>
    </xf>
    <xf numFmtId="10" fontId="12" fillId="2" borderId="0" xfId="0" applyNumberFormat="1" applyFont="1" applyFill="1" applyBorder="1" applyAlignment="1">
      <alignment horizontal="center" vertical="center"/>
    </xf>
    <xf numFmtId="164" fontId="3" fillId="2" borderId="0" xfId="0" applyNumberFormat="1" applyFont="1" applyFill="1" applyBorder="1" applyAlignment="1">
      <alignment horizontal="center" vertical="center"/>
    </xf>
    <xf numFmtId="164" fontId="0" fillId="0" borderId="0" xfId="0" applyNumberForma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164" fontId="0" fillId="0" borderId="0" xfId="0" applyNumberFormat="1" applyFill="1" applyBorder="1" applyAlignment="1">
      <alignment horizontal="center" vertical="center"/>
    </xf>
    <xf numFmtId="0" fontId="0" fillId="2" borderId="0" xfId="0" applyFill="1" applyBorder="1" applyProtection="1">
      <protection locked="0"/>
    </xf>
    <xf numFmtId="0" fontId="7" fillId="0" borderId="0" xfId="0" applyFont="1" applyBorder="1" applyAlignment="1" applyProtection="1">
      <alignment horizontal="center"/>
      <protection locked="0"/>
    </xf>
    <xf numFmtId="165" fontId="0" fillId="0" borderId="0" xfId="0" applyNumberFormat="1" applyBorder="1" applyProtection="1">
      <protection locked="0"/>
    </xf>
    <xf numFmtId="165" fontId="0" fillId="0" borderId="0" xfId="0" applyNumberFormat="1" applyBorder="1" applyAlignment="1" applyProtection="1">
      <alignment vertical="center"/>
      <protection locked="0"/>
    </xf>
    <xf numFmtId="10" fontId="0" fillId="0" borderId="0" xfId="0" applyNumberFormat="1" applyBorder="1" applyProtection="1">
      <protection locked="0"/>
    </xf>
    <xf numFmtId="0" fontId="10" fillId="2" borderId="0" xfId="0" applyFont="1" applyFill="1" applyBorder="1" applyAlignment="1" applyProtection="1">
      <alignment horizontal="center" vertical="center"/>
      <protection locked="0"/>
    </xf>
    <xf numFmtId="0" fontId="7" fillId="0" borderId="0" xfId="0" applyFont="1" applyBorder="1" applyProtection="1">
      <protection locked="0"/>
    </xf>
    <xf numFmtId="0" fontId="9" fillId="0" borderId="0" xfId="0" applyFont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10" fontId="0" fillId="0" borderId="0" xfId="0" applyNumberFormat="1" applyBorder="1" applyAlignment="1" applyProtection="1">
      <alignment horizontal="center"/>
      <protection locked="0"/>
    </xf>
    <xf numFmtId="0" fontId="3" fillId="0" borderId="0" xfId="0" applyFont="1" applyBorder="1" applyProtection="1">
      <protection locked="0"/>
    </xf>
    <xf numFmtId="3" fontId="8" fillId="0" borderId="31" xfId="0" applyNumberFormat="1" applyFont="1" applyFill="1" applyBorder="1" applyAlignment="1" applyProtection="1">
      <alignment horizontal="center" vertical="center"/>
      <protection locked="0"/>
    </xf>
    <xf numFmtId="164" fontId="15" fillId="0" borderId="0" xfId="0" applyNumberFormat="1" applyFont="1" applyFill="1" applyBorder="1" applyAlignment="1" applyProtection="1">
      <alignment horizontal="center"/>
      <protection locked="0"/>
    </xf>
    <xf numFmtId="3" fontId="12" fillId="0" borderId="18" xfId="0" applyNumberFormat="1" applyFont="1" applyFill="1" applyBorder="1" applyAlignment="1" applyProtection="1">
      <alignment horizontal="center" vertical="center"/>
      <protection locked="0"/>
    </xf>
    <xf numFmtId="164" fontId="3" fillId="0" borderId="0" xfId="0" applyNumberFormat="1" applyFont="1" applyFill="1" applyBorder="1" applyAlignment="1" applyProtection="1">
      <alignment horizontal="center"/>
      <protection locked="0"/>
    </xf>
    <xf numFmtId="3" fontId="12" fillId="0" borderId="29" xfId="0" applyNumberFormat="1" applyFont="1" applyFill="1" applyBorder="1" applyAlignment="1" applyProtection="1">
      <alignment horizontal="center" vertical="center"/>
      <protection locked="0"/>
    </xf>
    <xf numFmtId="0" fontId="12" fillId="2" borderId="0" xfId="0" applyNumberFormat="1" applyFont="1" applyFill="1" applyBorder="1" applyAlignment="1" applyProtection="1">
      <alignment vertical="center"/>
      <protection locked="0"/>
    </xf>
    <xf numFmtId="0" fontId="8" fillId="0" borderId="0" xfId="0" applyFont="1" applyFill="1" applyBorder="1" applyAlignment="1" applyProtection="1">
      <alignment horizontal="center"/>
      <protection locked="0"/>
    </xf>
    <xf numFmtId="3" fontId="8" fillId="0" borderId="0" xfId="0" applyNumberFormat="1" applyFont="1" applyFill="1" applyBorder="1" applyAlignment="1" applyProtection="1">
      <alignment horizontal="center"/>
      <protection locked="0"/>
    </xf>
    <xf numFmtId="3" fontId="12" fillId="0" borderId="0" xfId="0" applyNumberFormat="1" applyFont="1" applyFill="1" applyBorder="1" applyAlignment="1" applyProtection="1">
      <alignment horizontal="center"/>
      <protection locked="0"/>
    </xf>
    <xf numFmtId="3" fontId="8" fillId="0" borderId="31" xfId="0" applyNumberFormat="1" applyFont="1" applyFill="1" applyBorder="1" applyAlignment="1" applyProtection="1">
      <alignment horizontal="center" vertical="center"/>
    </xf>
    <xf numFmtId="3" fontId="8" fillId="0" borderId="18" xfId="0" applyNumberFormat="1" applyFont="1" applyFill="1" applyBorder="1" applyAlignment="1" applyProtection="1">
      <alignment horizontal="center" vertical="center"/>
    </xf>
    <xf numFmtId="3" fontId="8" fillId="0" borderId="29" xfId="0" applyNumberFormat="1" applyFont="1" applyFill="1" applyBorder="1" applyAlignment="1" applyProtection="1">
      <alignment horizontal="center" vertical="center"/>
    </xf>
    <xf numFmtId="0" fontId="12" fillId="0" borderId="0" xfId="0" applyFont="1" applyFill="1" applyBorder="1" applyProtection="1">
      <protection locked="0"/>
    </xf>
    <xf numFmtId="0" fontId="19" fillId="0" borderId="0" xfId="0" applyFont="1" applyFill="1" applyBorder="1" applyProtection="1">
      <protection locked="0"/>
    </xf>
    <xf numFmtId="0" fontId="0" fillId="0" borderId="0" xfId="0" applyFill="1" applyBorder="1" applyProtection="1">
      <protection locked="0"/>
    </xf>
    <xf numFmtId="164" fontId="12" fillId="0" borderId="12" xfId="0" applyNumberFormat="1" applyFont="1" applyBorder="1" applyAlignment="1" applyProtection="1">
      <alignment vertical="center" wrapText="1"/>
      <protection locked="0"/>
    </xf>
    <xf numFmtId="164" fontId="0" fillId="0" borderId="12" xfId="0" applyNumberFormat="1" applyBorder="1" applyAlignment="1" applyProtection="1">
      <alignment vertical="center" wrapText="1"/>
      <protection locked="0"/>
    </xf>
    <xf numFmtId="164" fontId="0" fillId="0" borderId="0" xfId="0" applyNumberFormat="1" applyBorder="1" applyAlignment="1" applyProtection="1">
      <alignment vertical="center" wrapText="1"/>
      <protection locked="0"/>
    </xf>
    <xf numFmtId="0" fontId="0" fillId="0" borderId="0" xfId="0" applyFill="1" applyBorder="1" applyAlignment="1" applyProtection="1">
      <alignment horizontal="center"/>
      <protection locked="0"/>
    </xf>
    <xf numFmtId="0" fontId="10" fillId="0" borderId="0" xfId="0" applyFont="1" applyFill="1" applyBorder="1" applyAlignment="1" applyProtection="1">
      <alignment horizontal="center" vertical="center"/>
      <protection locked="0"/>
    </xf>
    <xf numFmtId="0" fontId="21" fillId="0" borderId="0" xfId="0" applyFont="1" applyFill="1" applyBorder="1" applyAlignment="1" applyProtection="1">
      <alignment vertical="center"/>
      <protection locked="0"/>
    </xf>
    <xf numFmtId="0" fontId="0" fillId="4" borderId="8" xfId="0" applyFill="1" applyBorder="1" applyAlignment="1">
      <alignment vertical="center"/>
    </xf>
    <xf numFmtId="0" fontId="0" fillId="4" borderId="13" xfId="0" applyFill="1" applyBorder="1" applyAlignment="1">
      <alignment vertical="center"/>
    </xf>
    <xf numFmtId="0" fontId="0" fillId="4" borderId="7" xfId="0" applyFill="1" applyBorder="1" applyAlignment="1">
      <alignment vertical="center"/>
    </xf>
    <xf numFmtId="0" fontId="0" fillId="4" borderId="9" xfId="0" applyFill="1" applyBorder="1" applyAlignment="1">
      <alignment vertical="center"/>
    </xf>
    <xf numFmtId="0" fontId="0" fillId="4" borderId="0" xfId="0" applyFill="1" applyBorder="1" applyAlignment="1">
      <alignment vertical="center"/>
    </xf>
    <xf numFmtId="0" fontId="0" fillId="4" borderId="6" xfId="0" applyFill="1" applyBorder="1" applyAlignment="1">
      <alignment vertical="center"/>
    </xf>
    <xf numFmtId="0" fontId="14" fillId="4" borderId="17" xfId="0" applyFont="1" applyFill="1" applyBorder="1" applyAlignment="1">
      <alignment horizontal="center" vertical="center" wrapText="1"/>
    </xf>
    <xf numFmtId="0" fontId="14" fillId="4" borderId="16" xfId="0" applyFont="1" applyFill="1" applyBorder="1" applyAlignment="1">
      <alignment horizontal="center" vertical="center" wrapText="1"/>
    </xf>
    <xf numFmtId="0" fontId="14" fillId="4" borderId="15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/>
    </xf>
    <xf numFmtId="0" fontId="14" fillId="4" borderId="6" xfId="0" applyFont="1" applyFill="1" applyBorder="1" applyAlignment="1">
      <alignment horizontal="center" vertical="center"/>
    </xf>
    <xf numFmtId="17" fontId="14" fillId="4" borderId="6" xfId="0" applyNumberFormat="1" applyFont="1" applyFill="1" applyBorder="1" applyAlignment="1">
      <alignment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164" fontId="0" fillId="4" borderId="9" xfId="0" applyNumberFormat="1" applyFill="1" applyBorder="1" applyAlignment="1">
      <alignment vertical="center"/>
    </xf>
    <xf numFmtId="164" fontId="3" fillId="4" borderId="9" xfId="0" applyNumberFormat="1" applyFont="1" applyFill="1" applyBorder="1" applyAlignment="1">
      <alignment horizontal="center" vertical="center"/>
    </xf>
    <xf numFmtId="10" fontId="12" fillId="4" borderId="9" xfId="0" applyNumberFormat="1" applyFont="1" applyFill="1" applyBorder="1" applyAlignment="1">
      <alignment horizontal="center" vertical="center"/>
    </xf>
    <xf numFmtId="0" fontId="14" fillId="4" borderId="10" xfId="0" applyFont="1" applyFill="1" applyBorder="1" applyAlignment="1">
      <alignment horizontal="center" vertical="center" wrapText="1"/>
    </xf>
    <xf numFmtId="0" fontId="14" fillId="4" borderId="12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/>
    </xf>
    <xf numFmtId="0" fontId="19" fillId="5" borderId="0" xfId="0" applyFont="1" applyFill="1" applyBorder="1" applyProtection="1"/>
    <xf numFmtId="164" fontId="7" fillId="5" borderId="0" xfId="0" applyNumberFormat="1" applyFont="1" applyFill="1" applyBorder="1" applyAlignment="1" applyProtection="1">
      <alignment horizontal="center"/>
    </xf>
    <xf numFmtId="0" fontId="12" fillId="5" borderId="0" xfId="0" applyFont="1" applyFill="1" applyBorder="1" applyProtection="1"/>
    <xf numFmtId="164" fontId="3" fillId="5" borderId="0" xfId="0" applyNumberFormat="1" applyFont="1" applyFill="1" applyBorder="1" applyAlignment="1" applyProtection="1">
      <alignment horizontal="center"/>
    </xf>
    <xf numFmtId="165" fontId="12" fillId="5" borderId="0" xfId="0" applyNumberFormat="1" applyFont="1" applyFill="1" applyBorder="1" applyAlignment="1" applyProtection="1">
      <alignment vertical="center"/>
    </xf>
    <xf numFmtId="0" fontId="3" fillId="5" borderId="0" xfId="0" applyFont="1" applyFill="1" applyBorder="1" applyAlignment="1" applyProtection="1">
      <alignment horizontal="center"/>
    </xf>
    <xf numFmtId="164" fontId="14" fillId="4" borderId="17" xfId="0" applyNumberFormat="1" applyFont="1" applyFill="1" applyBorder="1" applyAlignment="1" applyProtection="1">
      <alignment horizontal="center"/>
      <protection locked="0"/>
    </xf>
    <xf numFmtId="164" fontId="14" fillId="4" borderId="16" xfId="0" applyNumberFormat="1" applyFont="1" applyFill="1" applyBorder="1" applyAlignment="1" applyProtection="1">
      <alignment horizontal="center"/>
    </xf>
    <xf numFmtId="10" fontId="14" fillId="4" borderId="16" xfId="0" applyNumberFormat="1" applyFont="1" applyFill="1" applyBorder="1" applyAlignment="1" applyProtection="1">
      <alignment horizontal="center"/>
    </xf>
    <xf numFmtId="3" fontId="14" fillId="4" borderId="16" xfId="0" applyNumberFormat="1" applyFont="1" applyFill="1" applyBorder="1" applyAlignment="1" applyProtection="1">
      <alignment horizontal="center" vertical="center"/>
    </xf>
    <xf numFmtId="3" fontId="14" fillId="4" borderId="16" xfId="0" applyNumberFormat="1" applyFont="1" applyFill="1" applyBorder="1" applyAlignment="1" applyProtection="1">
      <alignment horizontal="center"/>
    </xf>
    <xf numFmtId="0" fontId="14" fillId="4" borderId="16" xfId="0" applyFont="1" applyFill="1" applyBorder="1" applyAlignment="1" applyProtection="1">
      <alignment horizontal="center"/>
    </xf>
    <xf numFmtId="3" fontId="14" fillId="4" borderId="16" xfId="0" applyNumberFormat="1" applyFont="1" applyFill="1" applyBorder="1" applyAlignment="1" applyProtection="1">
      <alignment horizontal="center"/>
      <protection locked="0"/>
    </xf>
    <xf numFmtId="0" fontId="23" fillId="4" borderId="16" xfId="0" applyFont="1" applyFill="1" applyBorder="1" applyAlignment="1" applyProtection="1">
      <alignment horizontal="center"/>
      <protection locked="0"/>
    </xf>
    <xf numFmtId="0" fontId="14" fillId="4" borderId="16" xfId="0" applyFont="1" applyFill="1" applyBorder="1" applyAlignment="1" applyProtection="1">
      <alignment horizontal="center"/>
      <protection locked="0"/>
    </xf>
    <xf numFmtId="17" fontId="25" fillId="4" borderId="16" xfId="0" applyNumberFormat="1" applyFont="1" applyFill="1" applyBorder="1" applyAlignment="1" applyProtection="1">
      <alignment horizontal="left"/>
      <protection locked="0"/>
    </xf>
    <xf numFmtId="17" fontId="25" fillId="4" borderId="15" xfId="0" applyNumberFormat="1" applyFont="1" applyFill="1" applyBorder="1" applyAlignment="1" applyProtection="1">
      <alignment horizontal="left"/>
      <protection locked="0"/>
    </xf>
    <xf numFmtId="0" fontId="22" fillId="4" borderId="17" xfId="0" applyFont="1" applyFill="1" applyBorder="1" applyAlignment="1" applyProtection="1">
      <alignment horizontal="center" vertical="center" wrapText="1"/>
      <protection locked="0"/>
    </xf>
    <xf numFmtId="10" fontId="22" fillId="4" borderId="16" xfId="0" applyNumberFormat="1" applyFont="1" applyFill="1" applyBorder="1" applyAlignment="1" applyProtection="1">
      <alignment horizontal="center" vertical="center"/>
      <protection locked="0"/>
    </xf>
    <xf numFmtId="0" fontId="22" fillId="4" borderId="16" xfId="1713" applyFont="1" applyFill="1" applyBorder="1" applyAlignment="1" applyProtection="1">
      <alignment horizontal="center" vertical="center" wrapText="1"/>
      <protection locked="0"/>
    </xf>
    <xf numFmtId="0" fontId="22" fillId="4" borderId="16" xfId="0" applyFont="1" applyFill="1" applyBorder="1" applyAlignment="1" applyProtection="1">
      <alignment horizontal="center" vertical="center"/>
      <protection locked="0"/>
    </xf>
    <xf numFmtId="49" fontId="30" fillId="0" borderId="0" xfId="0" applyNumberFormat="1" applyFont="1" applyBorder="1" applyProtection="1">
      <protection locked="0"/>
    </xf>
    <xf numFmtId="0" fontId="29" fillId="0" borderId="0" xfId="1713" applyFont="1" applyFill="1" applyBorder="1" applyAlignment="1">
      <alignment vertical="center"/>
    </xf>
    <xf numFmtId="0" fontId="12" fillId="0" borderId="0" xfId="1713"/>
    <xf numFmtId="166" fontId="12" fillId="2" borderId="0" xfId="1713" applyNumberFormat="1" applyFont="1" applyFill="1" applyBorder="1" applyAlignment="1">
      <alignment vertical="center"/>
    </xf>
    <xf numFmtId="0" fontId="24" fillId="0" borderId="0" xfId="1713" applyFont="1" applyFill="1" applyBorder="1" applyAlignment="1">
      <alignment vertical="center"/>
    </xf>
    <xf numFmtId="0" fontId="28" fillId="0" borderId="0" xfId="1719" applyFont="1" applyAlignment="1">
      <alignment horizontal="right" vertical="center" wrapText="1"/>
    </xf>
    <xf numFmtId="0" fontId="26" fillId="0" borderId="0" xfId="1713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 wrapText="1"/>
    </xf>
    <xf numFmtId="164" fontId="0" fillId="0" borderId="2" xfId="0" applyNumberFormat="1" applyFill="1" applyBorder="1" applyAlignment="1">
      <alignment horizontal="center" vertical="center"/>
    </xf>
    <xf numFmtId="164" fontId="0" fillId="0" borderId="4" xfId="0" applyNumberFormat="1" applyFill="1" applyBorder="1" applyAlignment="1">
      <alignment horizontal="center" vertical="center"/>
    </xf>
    <xf numFmtId="164" fontId="0" fillId="0" borderId="3" xfId="0" applyNumberForma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 wrapText="1"/>
    </xf>
    <xf numFmtId="0" fontId="14" fillId="7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 applyBorder="1"/>
    <xf numFmtId="0" fontId="0" fillId="2" borderId="0" xfId="0" applyFill="1"/>
    <xf numFmtId="164" fontId="0" fillId="2" borderId="1" xfId="0" applyNumberFormat="1" applyFill="1" applyBorder="1" applyAlignment="1">
      <alignment horizontal="center" vertical="center"/>
    </xf>
    <xf numFmtId="0" fontId="0" fillId="4" borderId="3" xfId="0" applyFill="1" applyBorder="1" applyAlignment="1">
      <alignment vertical="center"/>
    </xf>
    <xf numFmtId="0" fontId="0" fillId="4" borderId="4" xfId="0" applyFill="1" applyBorder="1" applyAlignment="1">
      <alignment vertical="center"/>
    </xf>
    <xf numFmtId="17" fontId="3" fillId="0" borderId="0" xfId="0" applyNumberFormat="1" applyFont="1" applyFill="1" applyBorder="1" applyAlignment="1">
      <alignment vertical="center"/>
    </xf>
    <xf numFmtId="0" fontId="8" fillId="0" borderId="34" xfId="0" applyFont="1" applyFill="1" applyBorder="1" applyAlignment="1" applyProtection="1">
      <alignment horizontal="center"/>
      <protection locked="0"/>
    </xf>
    <xf numFmtId="0" fontId="8" fillId="0" borderId="34" xfId="0" applyFont="1" applyFill="1" applyBorder="1" applyAlignment="1" applyProtection="1">
      <alignment horizontal="center"/>
    </xf>
    <xf numFmtId="0" fontId="12" fillId="0" borderId="34" xfId="0" applyFont="1" applyFill="1" applyBorder="1" applyAlignment="1" applyProtection="1">
      <alignment horizontal="center"/>
      <protection locked="0"/>
    </xf>
    <xf numFmtId="3" fontId="3" fillId="0" borderId="34" xfId="0" applyNumberFormat="1" applyFont="1" applyFill="1" applyBorder="1" applyAlignment="1" applyProtection="1">
      <alignment horizontal="center"/>
      <protection locked="0"/>
    </xf>
    <xf numFmtId="3" fontId="8" fillId="0" borderId="34" xfId="0" applyNumberFormat="1" applyFont="1" applyFill="1" applyBorder="1" applyAlignment="1" applyProtection="1">
      <alignment horizontal="center"/>
      <protection locked="0"/>
    </xf>
    <xf numFmtId="3" fontId="8" fillId="0" borderId="34" xfId="0" applyNumberFormat="1" applyFont="1" applyFill="1" applyBorder="1" applyAlignment="1" applyProtection="1">
      <alignment horizontal="center" vertical="center"/>
    </xf>
    <xf numFmtId="167" fontId="15" fillId="0" borderId="34" xfId="0" applyNumberFormat="1" applyFont="1" applyFill="1" applyBorder="1" applyAlignment="1" applyProtection="1">
      <alignment horizontal="center"/>
      <protection locked="0"/>
    </xf>
    <xf numFmtId="167" fontId="15" fillId="0" borderId="34" xfId="0" applyNumberFormat="1" applyFont="1" applyFill="1" applyBorder="1" applyAlignment="1" applyProtection="1">
      <alignment horizontal="center"/>
    </xf>
    <xf numFmtId="10" fontId="15" fillId="0" borderId="34" xfId="0" applyNumberFormat="1" applyFont="1" applyFill="1" applyBorder="1" applyAlignment="1" applyProtection="1">
      <alignment horizontal="center"/>
    </xf>
    <xf numFmtId="164" fontId="15" fillId="0" borderId="34" xfId="0" applyNumberFormat="1" applyFont="1" applyFill="1" applyBorder="1" applyAlignment="1" applyProtection="1">
      <alignment horizontal="center"/>
    </xf>
    <xf numFmtId="164" fontId="15" fillId="0" borderId="36" xfId="0" applyNumberFormat="1" applyFont="1" applyFill="1" applyBorder="1" applyAlignment="1" applyProtection="1">
      <alignment horizontal="center"/>
      <protection locked="0"/>
    </xf>
    <xf numFmtId="0" fontId="22" fillId="4" borderId="16" xfId="0" applyFont="1" applyFill="1" applyBorder="1" applyAlignment="1" applyProtection="1">
      <alignment horizontal="center" vertical="center" wrapText="1"/>
      <protection locked="0"/>
    </xf>
    <xf numFmtId="0" fontId="12" fillId="0" borderId="34" xfId="0" applyFont="1" applyFill="1" applyBorder="1" applyAlignment="1" applyProtection="1">
      <alignment horizontal="center" vertical="center"/>
      <protection locked="0"/>
    </xf>
    <xf numFmtId="0" fontId="8" fillId="0" borderId="35" xfId="0" applyFont="1" applyFill="1" applyBorder="1" applyAlignment="1" applyProtection="1">
      <alignment horizontal="center"/>
      <protection locked="0"/>
    </xf>
    <xf numFmtId="3" fontId="0" fillId="0" borderId="5" xfId="0" applyNumberFormat="1" applyBorder="1" applyAlignment="1">
      <alignment horizontal="center" vertical="center"/>
    </xf>
    <xf numFmtId="3" fontId="0" fillId="0" borderId="12" xfId="0" applyNumberFormat="1" applyBorder="1" applyAlignment="1">
      <alignment horizontal="center" vertical="center"/>
    </xf>
    <xf numFmtId="3" fontId="0" fillId="0" borderId="6" xfId="0" applyNumberFormat="1" applyBorder="1" applyAlignment="1">
      <alignment horizontal="center" vertical="center"/>
    </xf>
    <xf numFmtId="3" fontId="0" fillId="0" borderId="0" xfId="0" applyNumberFormat="1" applyBorder="1" applyAlignment="1">
      <alignment horizontal="center" vertical="center"/>
    </xf>
    <xf numFmtId="3" fontId="0" fillId="0" borderId="7" xfId="0" applyNumberFormat="1" applyBorder="1" applyAlignment="1">
      <alignment horizontal="center" vertical="center"/>
    </xf>
    <xf numFmtId="3" fontId="0" fillId="0" borderId="13" xfId="0" applyNumberFormat="1" applyBorder="1" applyAlignment="1">
      <alignment horizontal="center" vertical="center"/>
    </xf>
    <xf numFmtId="164" fontId="0" fillId="0" borderId="5" xfId="0" applyNumberFormat="1" applyFill="1" applyBorder="1" applyAlignment="1">
      <alignment horizontal="center" vertical="center"/>
    </xf>
    <xf numFmtId="164" fontId="0" fillId="0" borderId="10" xfId="0" applyNumberFormat="1" applyFill="1" applyBorder="1" applyAlignment="1">
      <alignment horizontal="center" vertical="center"/>
    </xf>
    <xf numFmtId="164" fontId="0" fillId="0" borderId="6" xfId="0" applyNumberFormat="1" applyFill="1" applyBorder="1" applyAlignment="1">
      <alignment horizontal="center" vertical="center"/>
    </xf>
    <xf numFmtId="164" fontId="0" fillId="0" borderId="9" xfId="0" applyNumberFormat="1" applyFill="1" applyBorder="1" applyAlignment="1">
      <alignment horizontal="center" vertical="center"/>
    </xf>
    <xf numFmtId="164" fontId="0" fillId="0" borderId="7" xfId="0" applyNumberFormat="1" applyFill="1" applyBorder="1" applyAlignment="1">
      <alignment horizontal="center" vertical="center"/>
    </xf>
    <xf numFmtId="164" fontId="0" fillId="0" borderId="8" xfId="0" applyNumberFormat="1" applyFill="1" applyBorder="1" applyAlignment="1">
      <alignment horizontal="center" vertical="center"/>
    </xf>
    <xf numFmtId="17" fontId="25" fillId="4" borderId="7" xfId="0" applyNumberFormat="1" applyFont="1" applyFill="1" applyBorder="1" applyAlignment="1" applyProtection="1">
      <alignment horizontal="left"/>
      <protection locked="0"/>
    </xf>
    <xf numFmtId="17" fontId="25" fillId="4" borderId="13" xfId="0" applyNumberFormat="1" applyFont="1" applyFill="1" applyBorder="1" applyAlignment="1" applyProtection="1">
      <alignment horizontal="left"/>
      <protection locked="0"/>
    </xf>
    <xf numFmtId="0" fontId="12" fillId="0" borderId="42" xfId="0" applyFont="1" applyBorder="1" applyAlignment="1" applyProtection="1">
      <alignment horizontal="center" vertical="center"/>
      <protection locked="0"/>
    </xf>
    <xf numFmtId="0" fontId="8" fillId="0" borderId="35" xfId="0" applyFont="1" applyBorder="1" applyAlignment="1" applyProtection="1">
      <alignment horizontal="center"/>
      <protection locked="0"/>
    </xf>
    <xf numFmtId="3" fontId="12" fillId="0" borderId="34" xfId="0" applyNumberFormat="1" applyFont="1" applyFill="1" applyBorder="1" applyAlignment="1" applyProtection="1">
      <alignment horizontal="center"/>
      <protection locked="0"/>
    </xf>
    <xf numFmtId="0" fontId="8" fillId="0" borderId="19" xfId="0" applyFont="1" applyFill="1" applyBorder="1" applyAlignment="1" applyProtection="1">
      <alignment horizontal="center"/>
      <protection locked="0"/>
    </xf>
    <xf numFmtId="0" fontId="8" fillId="0" borderId="19" xfId="0" applyFont="1" applyFill="1" applyBorder="1" applyAlignment="1" applyProtection="1">
      <alignment horizontal="center"/>
    </xf>
    <xf numFmtId="0" fontId="8" fillId="0" borderId="19" xfId="0" applyFont="1" applyBorder="1" applyAlignment="1" applyProtection="1">
      <alignment horizontal="center"/>
      <protection locked="0"/>
    </xf>
    <xf numFmtId="3" fontId="8" fillId="0" borderId="19" xfId="0" applyNumberFormat="1" applyFont="1" applyFill="1" applyBorder="1" applyAlignment="1" applyProtection="1">
      <alignment horizontal="center"/>
      <protection locked="0"/>
    </xf>
    <xf numFmtId="0" fontId="22" fillId="4" borderId="5" xfId="0" applyFont="1" applyFill="1" applyBorder="1" applyAlignment="1" applyProtection="1">
      <alignment horizontal="center" vertical="center" wrapText="1"/>
      <protection locked="0"/>
    </xf>
    <xf numFmtId="0" fontId="22" fillId="4" borderId="12" xfId="0" applyFont="1" applyFill="1" applyBorder="1" applyAlignment="1" applyProtection="1">
      <alignment horizontal="center" vertical="center" wrapText="1"/>
      <protection locked="0"/>
    </xf>
    <xf numFmtId="0" fontId="22" fillId="4" borderId="16" xfId="0" applyFont="1" applyFill="1" applyBorder="1" applyAlignment="1" applyProtection="1">
      <alignment horizontal="center" vertical="center" wrapText="1"/>
      <protection locked="0"/>
    </xf>
    <xf numFmtId="164" fontId="15" fillId="0" borderId="51" xfId="0" applyNumberFormat="1" applyFont="1" applyFill="1" applyBorder="1" applyAlignment="1" applyProtection="1">
      <alignment horizontal="center"/>
    </xf>
    <xf numFmtId="164" fontId="15" fillId="0" borderId="28" xfId="0" applyNumberFormat="1" applyFont="1" applyFill="1" applyBorder="1" applyAlignment="1" applyProtection="1">
      <alignment horizontal="center"/>
    </xf>
    <xf numFmtId="164" fontId="15" fillId="0" borderId="35" xfId="0" applyNumberFormat="1" applyFont="1" applyFill="1" applyBorder="1" applyAlignment="1" applyProtection="1">
      <alignment horizontal="center"/>
    </xf>
    <xf numFmtId="167" fontId="3" fillId="0" borderId="18" xfId="0" applyNumberFormat="1" applyFont="1" applyFill="1" applyBorder="1" applyAlignment="1" applyProtection="1">
      <alignment horizontal="center"/>
      <protection locked="0"/>
    </xf>
    <xf numFmtId="167" fontId="3" fillId="0" borderId="18" xfId="0" applyNumberFormat="1" applyFont="1" applyFill="1" applyBorder="1" applyAlignment="1" applyProtection="1">
      <alignment horizontal="center"/>
    </xf>
    <xf numFmtId="10" fontId="3" fillId="0" borderId="18" xfId="0" applyNumberFormat="1" applyFont="1" applyFill="1" applyBorder="1" applyAlignment="1" applyProtection="1">
      <alignment horizontal="center"/>
    </xf>
    <xf numFmtId="164" fontId="3" fillId="0" borderId="18" xfId="0" applyNumberFormat="1" applyFont="1" applyFill="1" applyBorder="1" applyAlignment="1" applyProtection="1">
      <alignment horizontal="center"/>
    </xf>
    <xf numFmtId="164" fontId="3" fillId="0" borderId="51" xfId="0" applyNumberFormat="1" applyFont="1" applyFill="1" applyBorder="1" applyAlignment="1" applyProtection="1">
      <alignment horizontal="center"/>
    </xf>
    <xf numFmtId="164" fontId="3" fillId="0" borderId="14" xfId="0" applyNumberFormat="1" applyFont="1" applyFill="1" applyBorder="1" applyAlignment="1" applyProtection="1">
      <alignment horizontal="center"/>
      <protection locked="0"/>
    </xf>
    <xf numFmtId="167" fontId="3" fillId="0" borderId="29" xfId="0" applyNumberFormat="1" applyFont="1" applyFill="1" applyBorder="1" applyAlignment="1" applyProtection="1">
      <alignment horizontal="center"/>
      <protection locked="0"/>
    </xf>
    <xf numFmtId="167" fontId="3" fillId="0" borderId="29" xfId="0" applyNumberFormat="1" applyFont="1" applyFill="1" applyBorder="1" applyAlignment="1" applyProtection="1">
      <alignment horizontal="center"/>
    </xf>
    <xf numFmtId="10" fontId="3" fillId="0" borderId="29" xfId="0" applyNumberFormat="1" applyFont="1" applyFill="1" applyBorder="1" applyAlignment="1" applyProtection="1">
      <alignment horizontal="center"/>
    </xf>
    <xf numFmtId="164" fontId="3" fillId="0" borderId="29" xfId="0" applyNumberFormat="1" applyFont="1" applyFill="1" applyBorder="1" applyAlignment="1" applyProtection="1">
      <alignment horizontal="center"/>
    </xf>
    <xf numFmtId="164" fontId="3" fillId="0" borderId="28" xfId="0" applyNumberFormat="1" applyFont="1" applyFill="1" applyBorder="1" applyAlignment="1" applyProtection="1">
      <alignment horizontal="center"/>
    </xf>
    <xf numFmtId="164" fontId="3" fillId="0" borderId="22" xfId="0" applyNumberFormat="1" applyFont="1" applyFill="1" applyBorder="1" applyAlignment="1" applyProtection="1">
      <alignment horizontal="center"/>
      <protection locked="0"/>
    </xf>
    <xf numFmtId="167" fontId="3" fillId="0" borderId="19" xfId="0" applyNumberFormat="1" applyFont="1" applyFill="1" applyBorder="1" applyAlignment="1" applyProtection="1">
      <alignment horizontal="center"/>
      <protection locked="0"/>
    </xf>
    <xf numFmtId="167" fontId="3" fillId="0" borderId="19" xfId="0" applyNumberFormat="1" applyFont="1" applyFill="1" applyBorder="1" applyAlignment="1" applyProtection="1">
      <alignment horizontal="center"/>
    </xf>
    <xf numFmtId="10" fontId="3" fillId="0" borderId="19" xfId="0" applyNumberFormat="1" applyFont="1" applyFill="1" applyBorder="1" applyAlignment="1" applyProtection="1">
      <alignment horizontal="center"/>
    </xf>
    <xf numFmtId="164" fontId="3" fillId="0" borderId="19" xfId="0" applyNumberFormat="1" applyFont="1" applyFill="1" applyBorder="1" applyAlignment="1" applyProtection="1">
      <alignment horizontal="center"/>
    </xf>
    <xf numFmtId="164" fontId="3" fillId="0" borderId="45" xfId="0" applyNumberFormat="1" applyFont="1" applyFill="1" applyBorder="1" applyAlignment="1" applyProtection="1">
      <alignment horizontal="center"/>
    </xf>
    <xf numFmtId="164" fontId="3" fillId="0" borderId="27" xfId="0" applyNumberFormat="1" applyFont="1" applyFill="1" applyBorder="1" applyAlignment="1" applyProtection="1">
      <alignment horizontal="center"/>
      <protection locked="0"/>
    </xf>
    <xf numFmtId="167" fontId="3" fillId="0" borderId="34" xfId="0" applyNumberFormat="1" applyFont="1" applyFill="1" applyBorder="1" applyAlignment="1" applyProtection="1">
      <alignment horizontal="center"/>
      <protection locked="0"/>
    </xf>
    <xf numFmtId="167" fontId="3" fillId="0" borderId="34" xfId="0" applyNumberFormat="1" applyFont="1" applyFill="1" applyBorder="1" applyAlignment="1" applyProtection="1">
      <alignment horizontal="center"/>
    </xf>
    <xf numFmtId="10" fontId="3" fillId="0" borderId="34" xfId="0" applyNumberFormat="1" applyFont="1" applyFill="1" applyBorder="1" applyAlignment="1" applyProtection="1">
      <alignment horizontal="center"/>
    </xf>
    <xf numFmtId="164" fontId="3" fillId="0" borderId="34" xfId="0" applyNumberFormat="1" applyFont="1" applyFill="1" applyBorder="1" applyAlignment="1" applyProtection="1">
      <alignment horizontal="center"/>
    </xf>
    <xf numFmtId="164" fontId="3" fillId="0" borderId="35" xfId="0" applyNumberFormat="1" applyFont="1" applyFill="1" applyBorder="1" applyAlignment="1" applyProtection="1">
      <alignment horizontal="center"/>
    </xf>
    <xf numFmtId="164" fontId="3" fillId="0" borderId="36" xfId="0" applyNumberFormat="1" applyFont="1" applyFill="1" applyBorder="1" applyAlignment="1" applyProtection="1">
      <alignment horizontal="center"/>
      <protection locked="0"/>
    </xf>
    <xf numFmtId="167" fontId="3" fillId="0" borderId="31" xfId="0" applyNumberFormat="1" applyFont="1" applyFill="1" applyBorder="1" applyAlignment="1" applyProtection="1">
      <alignment horizontal="center"/>
      <protection locked="0"/>
    </xf>
    <xf numFmtId="167" fontId="3" fillId="0" borderId="31" xfId="0" applyNumberFormat="1" applyFont="1" applyFill="1" applyBorder="1" applyAlignment="1" applyProtection="1">
      <alignment horizontal="center"/>
    </xf>
    <xf numFmtId="10" fontId="3" fillId="0" borderId="31" xfId="0" applyNumberFormat="1" applyFont="1" applyFill="1" applyBorder="1" applyAlignment="1" applyProtection="1">
      <alignment horizontal="center"/>
    </xf>
    <xf numFmtId="164" fontId="3" fillId="0" borderId="31" xfId="0" applyNumberFormat="1" applyFont="1" applyFill="1" applyBorder="1" applyAlignment="1" applyProtection="1">
      <alignment horizontal="center"/>
    </xf>
    <xf numFmtId="164" fontId="3" fillId="0" borderId="30" xfId="0" applyNumberFormat="1" applyFont="1" applyFill="1" applyBorder="1" applyAlignment="1" applyProtection="1">
      <alignment horizontal="center"/>
    </xf>
    <xf numFmtId="164" fontId="3" fillId="0" borderId="21" xfId="0" applyNumberFormat="1" applyFont="1" applyFill="1" applyBorder="1" applyAlignment="1" applyProtection="1">
      <alignment horizontal="center"/>
      <protection locked="0"/>
    </xf>
    <xf numFmtId="0" fontId="22" fillId="4" borderId="12" xfId="0" applyFont="1" applyFill="1" applyBorder="1" applyAlignment="1" applyProtection="1">
      <alignment horizontal="center" vertical="center"/>
      <protection locked="0"/>
    </xf>
    <xf numFmtId="0" fontId="22" fillId="4" borderId="12" xfId="1713" applyFont="1" applyFill="1" applyBorder="1" applyAlignment="1" applyProtection="1">
      <alignment horizontal="center" vertical="center" wrapText="1"/>
      <protection locked="0"/>
    </xf>
    <xf numFmtId="10" fontId="22" fillId="4" borderId="12" xfId="0" applyNumberFormat="1" applyFont="1" applyFill="1" applyBorder="1" applyAlignment="1" applyProtection="1">
      <alignment horizontal="center" vertical="center"/>
      <protection locked="0"/>
    </xf>
    <xf numFmtId="0" fontId="22" fillId="4" borderId="10" xfId="0" applyFont="1" applyFill="1" applyBorder="1" applyAlignment="1" applyProtection="1">
      <alignment horizontal="center" vertical="center" wrapText="1"/>
      <protection locked="0"/>
    </xf>
    <xf numFmtId="167" fontId="14" fillId="4" borderId="16" xfId="0" applyNumberFormat="1" applyFont="1" applyFill="1" applyBorder="1" applyAlignment="1" applyProtection="1">
      <alignment horizontal="center"/>
    </xf>
    <xf numFmtId="0" fontId="12" fillId="0" borderId="31" xfId="0" applyFont="1" applyFill="1" applyBorder="1" applyAlignment="1" applyProtection="1">
      <alignment horizontal="center"/>
      <protection locked="0"/>
    </xf>
    <xf numFmtId="0" fontId="12" fillId="0" borderId="19" xfId="0" applyFont="1" applyFill="1" applyBorder="1" applyAlignment="1" applyProtection="1">
      <alignment horizontal="center"/>
      <protection locked="0"/>
    </xf>
    <xf numFmtId="3" fontId="12" fillId="0" borderId="19" xfId="0" applyNumberFormat="1" applyFont="1" applyFill="1" applyBorder="1" applyAlignment="1" applyProtection="1">
      <alignment horizontal="center" vertical="center"/>
      <protection locked="0"/>
    </xf>
    <xf numFmtId="3" fontId="12" fillId="0" borderId="19" xfId="0" applyNumberFormat="1" applyFont="1" applyFill="1" applyBorder="1" applyAlignment="1" applyProtection="1">
      <alignment horizontal="center"/>
      <protection locked="0"/>
    </xf>
    <xf numFmtId="0" fontId="8" fillId="0" borderId="34" xfId="0" applyFont="1" applyBorder="1" applyAlignment="1" applyProtection="1">
      <alignment horizontal="center"/>
      <protection locked="0"/>
    </xf>
    <xf numFmtId="0" fontId="8" fillId="0" borderId="40" xfId="0" applyFont="1" applyFill="1" applyBorder="1" applyAlignment="1" applyProtection="1">
      <alignment horizontal="center"/>
      <protection locked="0"/>
    </xf>
    <xf numFmtId="0" fontId="8" fillId="0" borderId="40" xfId="0" applyFont="1" applyFill="1" applyBorder="1" applyAlignment="1" applyProtection="1">
      <alignment horizontal="center"/>
    </xf>
    <xf numFmtId="0" fontId="8" fillId="0" borderId="44" xfId="0" applyFont="1" applyBorder="1" applyAlignment="1" applyProtection="1">
      <alignment horizontal="center"/>
      <protection locked="0"/>
    </xf>
    <xf numFmtId="0" fontId="12" fillId="0" borderId="40" xfId="0" applyFont="1" applyFill="1" applyBorder="1" applyAlignment="1" applyProtection="1">
      <alignment horizontal="center"/>
      <protection locked="0"/>
    </xf>
    <xf numFmtId="3" fontId="3" fillId="0" borderId="40" xfId="0" applyNumberFormat="1" applyFont="1" applyFill="1" applyBorder="1" applyAlignment="1" applyProtection="1">
      <alignment horizontal="center"/>
      <protection locked="0"/>
    </xf>
    <xf numFmtId="3" fontId="8" fillId="0" borderId="40" xfId="0" applyNumberFormat="1" applyFont="1" applyFill="1" applyBorder="1" applyAlignment="1" applyProtection="1">
      <alignment horizontal="center"/>
      <protection locked="0"/>
    </xf>
    <xf numFmtId="3" fontId="12" fillId="0" borderId="40" xfId="0" applyNumberFormat="1" applyFont="1" applyFill="1" applyBorder="1" applyAlignment="1" applyProtection="1">
      <alignment horizontal="center" vertical="center"/>
      <protection locked="0"/>
    </xf>
    <xf numFmtId="3" fontId="12" fillId="0" borderId="40" xfId="0" applyNumberFormat="1" applyFont="1" applyFill="1" applyBorder="1" applyAlignment="1" applyProtection="1">
      <alignment horizontal="center"/>
      <protection locked="0"/>
    </xf>
    <xf numFmtId="167" fontId="3" fillId="0" borderId="40" xfId="0" applyNumberFormat="1" applyFont="1" applyFill="1" applyBorder="1" applyAlignment="1" applyProtection="1">
      <alignment horizontal="center"/>
      <protection locked="0"/>
    </xf>
    <xf numFmtId="164" fontId="3" fillId="0" borderId="44" xfId="0" applyNumberFormat="1" applyFont="1" applyFill="1" applyBorder="1" applyAlignment="1" applyProtection="1">
      <alignment horizontal="center"/>
    </xf>
    <xf numFmtId="0" fontId="8" fillId="0" borderId="11" xfId="0" applyFont="1" applyFill="1" applyBorder="1" applyAlignment="1" applyProtection="1">
      <alignment horizontal="center"/>
      <protection locked="0"/>
    </xf>
    <xf numFmtId="0" fontId="8" fillId="0" borderId="11" xfId="0" applyFont="1" applyFill="1" applyBorder="1" applyAlignment="1" applyProtection="1">
      <alignment horizontal="center"/>
    </xf>
    <xf numFmtId="0" fontId="8" fillId="0" borderId="43" xfId="0" applyFont="1" applyBorder="1" applyAlignment="1" applyProtection="1">
      <alignment horizontal="center"/>
      <protection locked="0"/>
    </xf>
    <xf numFmtId="0" fontId="12" fillId="0" borderId="11" xfId="0" applyFont="1" applyFill="1" applyBorder="1" applyAlignment="1" applyProtection="1">
      <alignment horizontal="center"/>
      <protection locked="0"/>
    </xf>
    <xf numFmtId="3" fontId="8" fillId="0" borderId="11" xfId="0" applyNumberFormat="1" applyFont="1" applyFill="1" applyBorder="1" applyAlignment="1" applyProtection="1">
      <alignment horizontal="center"/>
      <protection locked="0"/>
    </xf>
    <xf numFmtId="3" fontId="12" fillId="0" borderId="11" xfId="0" applyNumberFormat="1" applyFont="1" applyFill="1" applyBorder="1" applyAlignment="1" applyProtection="1">
      <alignment horizontal="center"/>
      <protection locked="0"/>
    </xf>
    <xf numFmtId="167" fontId="3" fillId="0" borderId="11" xfId="0" applyNumberFormat="1" applyFont="1" applyFill="1" applyBorder="1" applyAlignment="1" applyProtection="1">
      <alignment horizontal="center"/>
      <protection locked="0"/>
    </xf>
    <xf numFmtId="164" fontId="3" fillId="0" borderId="43" xfId="0" applyNumberFormat="1" applyFont="1" applyFill="1" applyBorder="1" applyAlignment="1" applyProtection="1">
      <alignment horizontal="center"/>
    </xf>
    <xf numFmtId="164" fontId="3" fillId="0" borderId="39" xfId="0" applyNumberFormat="1" applyFont="1" applyFill="1" applyBorder="1" applyAlignment="1" applyProtection="1">
      <alignment horizontal="center"/>
      <protection locked="0"/>
    </xf>
    <xf numFmtId="0" fontId="12" fillId="0" borderId="47" xfId="0" applyFont="1" applyBorder="1" applyAlignment="1" applyProtection="1">
      <alignment horizontal="center" vertical="center"/>
      <protection locked="0"/>
    </xf>
    <xf numFmtId="0" fontId="12" fillId="0" borderId="32" xfId="0" applyFont="1" applyBorder="1" applyAlignment="1" applyProtection="1">
      <alignment horizontal="center" vertical="center"/>
      <protection locked="0"/>
    </xf>
    <xf numFmtId="0" fontId="12" fillId="0" borderId="11" xfId="0" applyFont="1" applyBorder="1" applyAlignment="1" applyProtection="1">
      <alignment horizontal="center" vertical="center"/>
      <protection locked="0"/>
    </xf>
    <xf numFmtId="3" fontId="12" fillId="0" borderId="11" xfId="0" applyNumberFormat="1" applyFont="1" applyFill="1" applyBorder="1" applyAlignment="1" applyProtection="1">
      <alignment horizontal="center" vertical="center"/>
      <protection locked="0"/>
    </xf>
    <xf numFmtId="167" fontId="3" fillId="0" borderId="33" xfId="0" applyNumberFormat="1" applyFont="1" applyFill="1" applyBorder="1" applyAlignment="1" applyProtection="1">
      <alignment horizontal="center"/>
    </xf>
    <xf numFmtId="10" fontId="3" fillId="0" borderId="33" xfId="0" applyNumberFormat="1" applyFont="1" applyFill="1" applyBorder="1" applyAlignment="1" applyProtection="1">
      <alignment horizontal="center"/>
    </xf>
    <xf numFmtId="164" fontId="3" fillId="0" borderId="33" xfId="0" applyNumberFormat="1" applyFont="1" applyFill="1" applyBorder="1" applyAlignment="1" applyProtection="1">
      <alignment horizontal="center"/>
    </xf>
    <xf numFmtId="3" fontId="12" fillId="0" borderId="31" xfId="0" applyNumberFormat="1" applyFont="1" applyFill="1" applyBorder="1" applyAlignment="1" applyProtection="1">
      <alignment horizontal="center"/>
      <protection locked="0"/>
    </xf>
    <xf numFmtId="3" fontId="12" fillId="0" borderId="19" xfId="0" applyNumberFormat="1" applyFont="1" applyFill="1" applyBorder="1" applyAlignment="1" applyProtection="1">
      <alignment horizontal="center" vertical="center"/>
    </xf>
    <xf numFmtId="3" fontId="12" fillId="0" borderId="18" xfId="0" applyNumberFormat="1" applyFont="1" applyFill="1" applyBorder="1" applyAlignment="1" applyProtection="1">
      <alignment horizontal="center" vertical="center"/>
    </xf>
    <xf numFmtId="3" fontId="12" fillId="0" borderId="29" xfId="0" applyNumberFormat="1" applyFont="1" applyFill="1" applyBorder="1" applyAlignment="1" applyProtection="1">
      <alignment horizontal="center" vertical="center"/>
    </xf>
    <xf numFmtId="3" fontId="12" fillId="0" borderId="40" xfId="0" applyNumberFormat="1" applyFont="1" applyFill="1" applyBorder="1" applyAlignment="1" applyProtection="1">
      <alignment horizontal="center" vertical="center"/>
    </xf>
    <xf numFmtId="3" fontId="12" fillId="0" borderId="31" xfId="0" applyNumberFormat="1" applyFont="1" applyFill="1" applyBorder="1" applyAlignment="1" applyProtection="1">
      <alignment horizontal="center" vertical="center"/>
      <protection locked="0"/>
    </xf>
    <xf numFmtId="3" fontId="12" fillId="0" borderId="31" xfId="0" applyNumberFormat="1" applyFont="1" applyFill="1" applyBorder="1" applyAlignment="1" applyProtection="1">
      <alignment horizontal="center" vertical="center"/>
    </xf>
    <xf numFmtId="3" fontId="12" fillId="0" borderId="11" xfId="0" applyNumberFormat="1" applyFont="1" applyFill="1" applyBorder="1" applyAlignment="1" applyProtection="1">
      <alignment horizontal="center" vertical="center"/>
    </xf>
    <xf numFmtId="3" fontId="19" fillId="9" borderId="34" xfId="0" applyNumberFormat="1" applyFont="1" applyFill="1" applyBorder="1" applyAlignment="1" applyProtection="1">
      <alignment horizontal="center"/>
      <protection locked="0"/>
    </xf>
    <xf numFmtId="164" fontId="3" fillId="0" borderId="41" xfId="0" applyNumberFormat="1" applyFont="1" applyFill="1" applyBorder="1" applyAlignment="1" applyProtection="1">
      <alignment horizontal="center"/>
      <protection locked="0"/>
    </xf>
    <xf numFmtId="3" fontId="12" fillId="0" borderId="34" xfId="0" applyNumberFormat="1" applyFont="1" applyFill="1" applyBorder="1" applyAlignment="1" applyProtection="1">
      <alignment horizontal="center" vertical="center"/>
      <protection locked="0"/>
    </xf>
    <xf numFmtId="3" fontId="12" fillId="0" borderId="34" xfId="0" applyNumberFormat="1" applyFont="1" applyFill="1" applyBorder="1" applyAlignment="1" applyProtection="1">
      <alignment horizontal="center" vertical="center"/>
    </xf>
    <xf numFmtId="0" fontId="12" fillId="0" borderId="34" xfId="0" applyFont="1" applyBorder="1" applyAlignment="1" applyProtection="1">
      <alignment horizontal="center" vertical="center"/>
      <protection locked="0"/>
    </xf>
    <xf numFmtId="0" fontId="8" fillId="0" borderId="51" xfId="0" applyFont="1" applyBorder="1" applyAlignment="1" applyProtection="1">
      <alignment horizontal="center"/>
      <protection locked="0"/>
    </xf>
    <xf numFmtId="3" fontId="12" fillId="0" borderId="33" xfId="0" applyNumberFormat="1" applyFont="1" applyFill="1" applyBorder="1" applyAlignment="1" applyProtection="1">
      <alignment horizontal="center" vertical="center"/>
    </xf>
    <xf numFmtId="167" fontId="3" fillId="0" borderId="33" xfId="0" applyNumberFormat="1" applyFont="1" applyFill="1" applyBorder="1" applyAlignment="1" applyProtection="1">
      <alignment horizontal="center"/>
      <protection locked="0"/>
    </xf>
    <xf numFmtId="164" fontId="3" fillId="0" borderId="46" xfId="0" applyNumberFormat="1" applyFont="1" applyFill="1" applyBorder="1" applyAlignment="1" applyProtection="1">
      <alignment horizontal="center"/>
    </xf>
    <xf numFmtId="164" fontId="3" fillId="0" borderId="38" xfId="0" applyNumberFormat="1" applyFont="1" applyFill="1" applyBorder="1" applyAlignment="1" applyProtection="1">
      <alignment horizontal="center"/>
      <protection locked="0"/>
    </xf>
    <xf numFmtId="0" fontId="8" fillId="0" borderId="52" xfId="0" applyFont="1" applyBorder="1" applyAlignment="1" applyProtection="1">
      <alignment horizontal="center" vertical="center"/>
      <protection locked="0"/>
    </xf>
    <xf numFmtId="3" fontId="8" fillId="9" borderId="18" xfId="0" applyNumberFormat="1" applyFont="1" applyFill="1" applyBorder="1" applyAlignment="1" applyProtection="1">
      <alignment horizontal="center"/>
      <protection locked="0"/>
    </xf>
    <xf numFmtId="0" fontId="8" fillId="0" borderId="40" xfId="0" applyFont="1" applyBorder="1" applyAlignment="1" applyProtection="1">
      <alignment horizontal="center"/>
      <protection locked="0"/>
    </xf>
    <xf numFmtId="0" fontId="0" fillId="0" borderId="34" xfId="0" applyBorder="1" applyAlignment="1" applyProtection="1">
      <alignment horizontal="center"/>
      <protection locked="0"/>
    </xf>
    <xf numFmtId="0" fontId="12" fillId="0" borderId="19" xfId="0" applyFont="1" applyBorder="1" applyAlignment="1" applyProtection="1">
      <alignment horizontal="center" vertical="center"/>
      <protection locked="0"/>
    </xf>
    <xf numFmtId="0" fontId="12" fillId="0" borderId="18" xfId="0" applyFont="1" applyFill="1" applyBorder="1" applyAlignment="1" applyProtection="1">
      <alignment horizontal="center" vertical="center"/>
      <protection locked="0"/>
    </xf>
    <xf numFmtId="0" fontId="8" fillId="0" borderId="19" xfId="0" applyFont="1" applyBorder="1" applyAlignment="1" applyProtection="1">
      <alignment horizontal="center" vertical="center"/>
      <protection locked="0"/>
    </xf>
    <xf numFmtId="3" fontId="8" fillId="0" borderId="19" xfId="0" applyNumberFormat="1" applyFont="1" applyFill="1" applyBorder="1" applyAlignment="1" applyProtection="1">
      <alignment horizontal="center" vertical="center"/>
      <protection locked="0"/>
    </xf>
    <xf numFmtId="3" fontId="8" fillId="0" borderId="19" xfId="0" applyNumberFormat="1" applyFont="1" applyFill="1" applyBorder="1" applyAlignment="1" applyProtection="1">
      <alignment horizontal="center" vertical="center"/>
    </xf>
    <xf numFmtId="167" fontId="15" fillId="0" borderId="19" xfId="0" applyNumberFormat="1" applyFont="1" applyFill="1" applyBorder="1" applyAlignment="1" applyProtection="1">
      <alignment horizontal="center"/>
      <protection locked="0"/>
    </xf>
    <xf numFmtId="167" fontId="15" fillId="0" borderId="19" xfId="0" applyNumberFormat="1" applyFont="1" applyFill="1" applyBorder="1" applyAlignment="1" applyProtection="1">
      <alignment horizontal="center"/>
    </xf>
    <xf numFmtId="10" fontId="15" fillId="0" borderId="19" xfId="0" applyNumberFormat="1" applyFont="1" applyFill="1" applyBorder="1" applyAlignment="1" applyProtection="1">
      <alignment horizontal="center"/>
    </xf>
    <xf numFmtId="164" fontId="15" fillId="0" borderId="19" xfId="0" applyNumberFormat="1" applyFont="1" applyFill="1" applyBorder="1" applyAlignment="1" applyProtection="1">
      <alignment horizontal="center"/>
    </xf>
    <xf numFmtId="164" fontId="15" fillId="0" borderId="45" xfId="0" applyNumberFormat="1" applyFont="1" applyFill="1" applyBorder="1" applyAlignment="1" applyProtection="1">
      <alignment horizontal="center"/>
    </xf>
    <xf numFmtId="164" fontId="15" fillId="0" borderId="27" xfId="0" applyNumberFormat="1" applyFont="1" applyFill="1" applyBorder="1" applyAlignment="1" applyProtection="1">
      <alignment horizontal="center"/>
      <protection locked="0"/>
    </xf>
    <xf numFmtId="0" fontId="8" fillId="0" borderId="43" xfId="0" applyFont="1" applyFill="1" applyBorder="1" applyAlignment="1" applyProtection="1">
      <alignment horizontal="center"/>
      <protection locked="0"/>
    </xf>
    <xf numFmtId="3" fontId="3" fillId="0" borderId="19" xfId="0" applyNumberFormat="1" applyFont="1" applyFill="1" applyBorder="1" applyAlignment="1" applyProtection="1">
      <alignment horizontal="center"/>
      <protection locked="0"/>
    </xf>
    <xf numFmtId="167" fontId="3" fillId="0" borderId="11" xfId="0" applyNumberFormat="1" applyFont="1" applyFill="1" applyBorder="1" applyAlignment="1" applyProtection="1">
      <alignment horizontal="center"/>
    </xf>
    <xf numFmtId="10" fontId="3" fillId="0" borderId="11" xfId="0" applyNumberFormat="1" applyFont="1" applyFill="1" applyBorder="1" applyAlignment="1" applyProtection="1">
      <alignment horizontal="center"/>
    </xf>
    <xf numFmtId="164" fontId="3" fillId="0" borderId="11" xfId="0" applyNumberFormat="1" applyFont="1" applyFill="1" applyBorder="1" applyAlignment="1" applyProtection="1">
      <alignment horizontal="center"/>
    </xf>
    <xf numFmtId="0" fontId="8" fillId="0" borderId="33" xfId="0" applyFont="1" applyBorder="1" applyAlignment="1" applyProtection="1">
      <alignment horizontal="center" vertical="center"/>
      <protection locked="0"/>
    </xf>
    <xf numFmtId="3" fontId="12" fillId="0" borderId="33" xfId="0" applyNumberFormat="1" applyFont="1" applyFill="1" applyBorder="1" applyAlignment="1" applyProtection="1">
      <alignment horizontal="center" vertical="center"/>
      <protection locked="0"/>
    </xf>
    <xf numFmtId="0" fontId="12" fillId="0" borderId="40" xfId="0" applyFont="1" applyFill="1" applyBorder="1" applyAlignment="1" applyProtection="1">
      <alignment horizontal="center" vertical="center"/>
      <protection locked="0"/>
    </xf>
    <xf numFmtId="0" fontId="8" fillId="0" borderId="28" xfId="0" applyFont="1" applyFill="1" applyBorder="1" applyAlignment="1" applyProtection="1">
      <alignment horizontal="center"/>
      <protection locked="0"/>
    </xf>
    <xf numFmtId="0" fontId="14" fillId="4" borderId="13" xfId="0" applyFont="1" applyFill="1" applyBorder="1" applyAlignment="1" applyProtection="1">
      <alignment horizontal="center"/>
      <protection locked="0"/>
    </xf>
    <xf numFmtId="0" fontId="23" fillId="4" borderId="13" xfId="0" applyFont="1" applyFill="1" applyBorder="1" applyAlignment="1" applyProtection="1">
      <alignment horizontal="center"/>
      <protection locked="0"/>
    </xf>
    <xf numFmtId="3" fontId="14" fillId="4" borderId="13" xfId="0" applyNumberFormat="1" applyFont="1" applyFill="1" applyBorder="1" applyAlignment="1" applyProtection="1">
      <alignment horizontal="center"/>
      <protection locked="0"/>
    </xf>
    <xf numFmtId="0" fontId="14" fillId="4" borderId="13" xfId="0" applyFont="1" applyFill="1" applyBorder="1" applyAlignment="1" applyProtection="1">
      <alignment horizontal="center"/>
    </xf>
    <xf numFmtId="3" fontId="14" fillId="4" borderId="13" xfId="0" applyNumberFormat="1" applyFont="1" applyFill="1" applyBorder="1" applyAlignment="1" applyProtection="1">
      <alignment horizontal="center"/>
    </xf>
    <xf numFmtId="3" fontId="14" fillId="4" borderId="13" xfId="0" applyNumberFormat="1" applyFont="1" applyFill="1" applyBorder="1" applyAlignment="1" applyProtection="1">
      <alignment horizontal="center" vertical="center"/>
    </xf>
    <xf numFmtId="167" fontId="14" fillId="4" borderId="13" xfId="0" applyNumberFormat="1" applyFont="1" applyFill="1" applyBorder="1" applyAlignment="1" applyProtection="1">
      <alignment horizontal="center"/>
    </xf>
    <xf numFmtId="10" fontId="14" fillId="4" borderId="13" xfId="0" applyNumberFormat="1" applyFont="1" applyFill="1" applyBorder="1" applyAlignment="1" applyProtection="1">
      <alignment horizontal="center"/>
    </xf>
    <xf numFmtId="164" fontId="14" fillId="4" borderId="13" xfId="0" applyNumberFormat="1" applyFont="1" applyFill="1" applyBorder="1" applyAlignment="1" applyProtection="1">
      <alignment horizontal="center"/>
    </xf>
    <xf numFmtId="164" fontId="14" fillId="4" borderId="8" xfId="0" applyNumberFormat="1" applyFont="1" applyFill="1" applyBorder="1" applyAlignment="1" applyProtection="1">
      <alignment horizontal="center"/>
      <protection locked="0"/>
    </xf>
    <xf numFmtId="164" fontId="15" fillId="0" borderId="44" xfId="0" applyNumberFormat="1" applyFont="1" applyFill="1" applyBorder="1" applyAlignment="1" applyProtection="1">
      <alignment horizontal="center"/>
    </xf>
    <xf numFmtId="3" fontId="8" fillId="0" borderId="33" xfId="0" applyNumberFormat="1" applyFont="1" applyFill="1" applyBorder="1" applyAlignment="1" applyProtection="1">
      <alignment horizontal="center" vertical="center"/>
      <protection locked="0"/>
    </xf>
    <xf numFmtId="3" fontId="8" fillId="0" borderId="33" xfId="0" applyNumberFormat="1" applyFont="1" applyFill="1" applyBorder="1" applyAlignment="1" applyProtection="1">
      <alignment horizontal="center" vertical="center"/>
    </xf>
    <xf numFmtId="0" fontId="8" fillId="2" borderId="29" xfId="0" applyFont="1" applyFill="1" applyBorder="1" applyAlignment="1" applyProtection="1">
      <alignment horizontal="center"/>
    </xf>
    <xf numFmtId="0" fontId="21" fillId="0" borderId="0" xfId="0" applyFont="1" applyFill="1" applyBorder="1" applyAlignment="1" applyProtection="1">
      <alignment horizontal="center" vertical="center"/>
      <protection locked="0"/>
    </xf>
    <xf numFmtId="3" fontId="19" fillId="0" borderId="18" xfId="0" applyNumberFormat="1" applyFont="1" applyFill="1" applyBorder="1" applyAlignment="1" applyProtection="1">
      <alignment horizontal="center"/>
      <protection locked="0"/>
    </xf>
    <xf numFmtId="0" fontId="8" fillId="0" borderId="33" xfId="0" applyFont="1" applyFill="1" applyBorder="1" applyAlignment="1" applyProtection="1">
      <alignment horizontal="center"/>
      <protection locked="0"/>
    </xf>
    <xf numFmtId="0" fontId="8" fillId="0" borderId="33" xfId="0" applyFont="1" applyFill="1" applyBorder="1" applyAlignment="1" applyProtection="1">
      <alignment horizontal="center"/>
    </xf>
    <xf numFmtId="0" fontId="12" fillId="9" borderId="18" xfId="0" applyFont="1" applyFill="1" applyBorder="1" applyAlignment="1" applyProtection="1">
      <alignment horizontal="center"/>
      <protection locked="0"/>
    </xf>
    <xf numFmtId="0" fontId="8" fillId="9" borderId="18" xfId="0" applyFont="1" applyFill="1" applyBorder="1" applyAlignment="1" applyProtection="1">
      <alignment horizontal="center"/>
    </xf>
    <xf numFmtId="0" fontId="8" fillId="9" borderId="18" xfId="0" applyFont="1" applyFill="1" applyBorder="1" applyAlignment="1" applyProtection="1">
      <alignment horizontal="center"/>
      <protection locked="0"/>
    </xf>
    <xf numFmtId="3" fontId="19" fillId="9" borderId="18" xfId="0" applyNumberFormat="1" applyFont="1" applyFill="1" applyBorder="1" applyAlignment="1" applyProtection="1">
      <alignment horizontal="center"/>
      <protection locked="0"/>
    </xf>
    <xf numFmtId="3" fontId="12" fillId="9" borderId="18" xfId="0" applyNumberFormat="1" applyFont="1" applyFill="1" applyBorder="1" applyAlignment="1" applyProtection="1">
      <alignment horizontal="center"/>
      <protection locked="0"/>
    </xf>
    <xf numFmtId="167" fontId="3" fillId="9" borderId="18" xfId="0" applyNumberFormat="1" applyFont="1" applyFill="1" applyBorder="1" applyAlignment="1" applyProtection="1">
      <alignment horizontal="center"/>
      <protection locked="0"/>
    </xf>
    <xf numFmtId="167" fontId="3" fillId="9" borderId="18" xfId="0" applyNumberFormat="1" applyFont="1" applyFill="1" applyBorder="1" applyAlignment="1" applyProtection="1">
      <alignment horizontal="center"/>
    </xf>
    <xf numFmtId="10" fontId="3" fillId="9" borderId="18" xfId="0" applyNumberFormat="1" applyFont="1" applyFill="1" applyBorder="1" applyAlignment="1" applyProtection="1">
      <alignment horizontal="center"/>
    </xf>
    <xf numFmtId="164" fontId="3" fillId="9" borderId="18" xfId="0" applyNumberFormat="1" applyFont="1" applyFill="1" applyBorder="1" applyAlignment="1" applyProtection="1">
      <alignment horizontal="center"/>
    </xf>
    <xf numFmtId="164" fontId="15" fillId="9" borderId="18" xfId="0" applyNumberFormat="1" applyFont="1" applyFill="1" applyBorder="1" applyAlignment="1" applyProtection="1">
      <alignment horizontal="center"/>
    </xf>
    <xf numFmtId="164" fontId="3" fillId="9" borderId="51" xfId="0" applyNumberFormat="1" applyFont="1" applyFill="1" applyBorder="1" applyAlignment="1" applyProtection="1">
      <alignment horizontal="center"/>
    </xf>
    <xf numFmtId="164" fontId="3" fillId="9" borderId="14" xfId="0" applyNumberFormat="1" applyFont="1" applyFill="1" applyBorder="1" applyAlignment="1" applyProtection="1">
      <alignment horizontal="center"/>
      <protection locked="0"/>
    </xf>
    <xf numFmtId="0" fontId="8" fillId="9" borderId="51" xfId="0" applyFont="1" applyFill="1" applyBorder="1" applyAlignment="1" applyProtection="1">
      <alignment horizontal="center"/>
      <protection locked="0"/>
    </xf>
    <xf numFmtId="164" fontId="3" fillId="9" borderId="36" xfId="0" applyNumberFormat="1" applyFont="1" applyFill="1" applyBorder="1" applyAlignment="1" applyProtection="1">
      <alignment horizontal="center"/>
      <protection locked="0"/>
    </xf>
    <xf numFmtId="0" fontId="8" fillId="9" borderId="33" xfId="0" applyFont="1" applyFill="1" applyBorder="1" applyAlignment="1" applyProtection="1">
      <alignment horizontal="center"/>
      <protection locked="0"/>
    </xf>
    <xf numFmtId="0" fontId="8" fillId="9" borderId="33" xfId="0" applyFont="1" applyFill="1" applyBorder="1" applyAlignment="1" applyProtection="1">
      <alignment horizontal="center"/>
    </xf>
    <xf numFmtId="0" fontId="8" fillId="9" borderId="46" xfId="0" applyFont="1" applyFill="1" applyBorder="1" applyAlignment="1" applyProtection="1">
      <alignment horizontal="center"/>
      <protection locked="0"/>
    </xf>
    <xf numFmtId="0" fontId="12" fillId="9" borderId="33" xfId="0" applyFont="1" applyFill="1" applyBorder="1" applyAlignment="1" applyProtection="1">
      <alignment horizontal="center"/>
      <protection locked="0"/>
    </xf>
    <xf numFmtId="3" fontId="8" fillId="9" borderId="33" xfId="0" applyNumberFormat="1" applyFont="1" applyFill="1" applyBorder="1" applyAlignment="1" applyProtection="1">
      <alignment horizontal="center"/>
      <protection locked="0"/>
    </xf>
    <xf numFmtId="3" fontId="12" fillId="9" borderId="33" xfId="0" applyNumberFormat="1" applyFont="1" applyFill="1" applyBorder="1" applyAlignment="1" applyProtection="1">
      <alignment horizontal="center"/>
      <protection locked="0"/>
    </xf>
    <xf numFmtId="3" fontId="12" fillId="9" borderId="31" xfId="0" applyNumberFormat="1" applyFont="1" applyFill="1" applyBorder="1" applyAlignment="1" applyProtection="1">
      <alignment horizontal="center"/>
      <protection locked="0"/>
    </xf>
    <xf numFmtId="167" fontId="3" fillId="9" borderId="31" xfId="0" applyNumberFormat="1" applyFont="1" applyFill="1" applyBorder="1" applyAlignment="1" applyProtection="1">
      <alignment horizontal="center"/>
      <protection locked="0"/>
    </xf>
    <xf numFmtId="167" fontId="3" fillId="9" borderId="31" xfId="0" applyNumberFormat="1" applyFont="1" applyFill="1" applyBorder="1" applyAlignment="1" applyProtection="1">
      <alignment horizontal="center"/>
    </xf>
    <xf numFmtId="10" fontId="3" fillId="9" borderId="31" xfId="0" applyNumberFormat="1" applyFont="1" applyFill="1" applyBorder="1" applyAlignment="1" applyProtection="1">
      <alignment horizontal="center"/>
    </xf>
    <xf numFmtId="164" fontId="3" fillId="9" borderId="31" xfId="0" applyNumberFormat="1" applyFont="1" applyFill="1" applyBorder="1" applyAlignment="1" applyProtection="1">
      <alignment horizontal="center"/>
    </xf>
    <xf numFmtId="164" fontId="15" fillId="9" borderId="31" xfId="0" applyNumberFormat="1" applyFont="1" applyFill="1" applyBorder="1" applyAlignment="1" applyProtection="1">
      <alignment horizontal="center"/>
    </xf>
    <xf numFmtId="164" fontId="3" fillId="9" borderId="21" xfId="0" applyNumberFormat="1" applyFont="1" applyFill="1" applyBorder="1" applyAlignment="1" applyProtection="1">
      <alignment horizontal="center"/>
      <protection locked="0"/>
    </xf>
    <xf numFmtId="0" fontId="12" fillId="9" borderId="31" xfId="0" applyFont="1" applyFill="1" applyBorder="1" applyAlignment="1" applyProtection="1">
      <alignment horizontal="center"/>
      <protection locked="0"/>
    </xf>
    <xf numFmtId="0" fontId="8" fillId="9" borderId="31" xfId="0" applyFont="1" applyFill="1" applyBorder="1" applyAlignment="1" applyProtection="1">
      <alignment horizontal="center"/>
    </xf>
    <xf numFmtId="0" fontId="8" fillId="9" borderId="31" xfId="0" applyFont="1" applyFill="1" applyBorder="1" applyAlignment="1" applyProtection="1">
      <alignment horizontal="center"/>
      <protection locked="0"/>
    </xf>
    <xf numFmtId="3" fontId="19" fillId="9" borderId="31" xfId="0" applyNumberFormat="1" applyFont="1" applyFill="1" applyBorder="1" applyAlignment="1" applyProtection="1">
      <alignment horizontal="center"/>
      <protection locked="0"/>
    </xf>
    <xf numFmtId="164" fontId="3" fillId="9" borderId="30" xfId="0" applyNumberFormat="1" applyFont="1" applyFill="1" applyBorder="1" applyAlignment="1" applyProtection="1">
      <alignment horizontal="center"/>
    </xf>
    <xf numFmtId="0" fontId="12" fillId="0" borderId="29" xfId="0" applyFont="1" applyFill="1" applyBorder="1" applyAlignment="1" applyProtection="1">
      <alignment horizontal="center" vertical="center"/>
      <protection locked="0"/>
    </xf>
    <xf numFmtId="0" fontId="8" fillId="0" borderId="47" xfId="0" applyFont="1" applyFill="1" applyBorder="1" applyAlignment="1" applyProtection="1">
      <alignment horizontal="center"/>
      <protection locked="0"/>
    </xf>
    <xf numFmtId="0" fontId="8" fillId="0" borderId="44" xfId="0" applyFont="1" applyFill="1" applyBorder="1" applyAlignment="1" applyProtection="1">
      <alignment horizontal="center"/>
      <protection locked="0"/>
    </xf>
    <xf numFmtId="0" fontId="12" fillId="0" borderId="44" xfId="0" applyFont="1" applyFill="1" applyBorder="1" applyAlignment="1" applyProtection="1">
      <alignment horizontal="center"/>
      <protection locked="0"/>
    </xf>
    <xf numFmtId="3" fontId="12" fillId="0" borderId="59" xfId="0" applyNumberFormat="1" applyFont="1" applyFill="1" applyBorder="1" applyAlignment="1" applyProtection="1">
      <alignment horizontal="center"/>
      <protection locked="0"/>
    </xf>
    <xf numFmtId="0" fontId="8" fillId="0" borderId="57" xfId="0" applyFont="1" applyBorder="1" applyAlignment="1" applyProtection="1">
      <alignment horizontal="center" vertical="center"/>
      <protection locked="0"/>
    </xf>
    <xf numFmtId="3" fontId="19" fillId="9" borderId="33" xfId="0" applyNumberFormat="1" applyFont="1" applyFill="1" applyBorder="1" applyAlignment="1" applyProtection="1">
      <alignment horizontal="center"/>
      <protection locked="0"/>
    </xf>
    <xf numFmtId="164" fontId="15" fillId="0" borderId="33" xfId="0" applyNumberFormat="1" applyFont="1" applyFill="1" applyBorder="1" applyAlignment="1" applyProtection="1">
      <alignment horizontal="center"/>
    </xf>
    <xf numFmtId="0" fontId="12" fillId="0" borderId="37" xfId="0" applyFont="1" applyBorder="1" applyAlignment="1" applyProtection="1">
      <alignment horizontal="center" vertical="center"/>
      <protection locked="0"/>
    </xf>
    <xf numFmtId="164" fontId="3" fillId="9" borderId="33" xfId="0" applyNumberFormat="1" applyFont="1" applyFill="1" applyBorder="1" applyAlignment="1" applyProtection="1">
      <alignment horizontal="center"/>
    </xf>
    <xf numFmtId="164" fontId="3" fillId="9" borderId="19" xfId="0" applyNumberFormat="1" applyFont="1" applyFill="1" applyBorder="1" applyAlignment="1" applyProtection="1">
      <alignment horizontal="center"/>
    </xf>
    <xf numFmtId="164" fontId="3" fillId="9" borderId="34" xfId="0" applyNumberFormat="1" applyFont="1" applyFill="1" applyBorder="1" applyAlignment="1" applyProtection="1">
      <alignment horizontal="center"/>
    </xf>
    <xf numFmtId="3" fontId="19" fillId="0" borderId="11" xfId="0" applyNumberFormat="1" applyFont="1" applyFill="1" applyBorder="1" applyAlignment="1" applyProtection="1">
      <alignment horizontal="center"/>
      <protection locked="0"/>
    </xf>
    <xf numFmtId="3" fontId="8" fillId="9" borderId="31" xfId="0" applyNumberFormat="1" applyFont="1" applyFill="1" applyBorder="1" applyAlignment="1" applyProtection="1">
      <alignment horizontal="center"/>
      <protection locked="0"/>
    </xf>
    <xf numFmtId="3" fontId="12" fillId="9" borderId="31" xfId="0" applyNumberFormat="1" applyFont="1" applyFill="1" applyBorder="1" applyAlignment="1" applyProtection="1">
      <alignment horizontal="center" vertical="center"/>
      <protection locked="0"/>
    </xf>
    <xf numFmtId="167" fontId="3" fillId="9" borderId="33" xfId="0" applyNumberFormat="1" applyFont="1" applyFill="1" applyBorder="1" applyAlignment="1" applyProtection="1">
      <alignment horizontal="center"/>
    </xf>
    <xf numFmtId="10" fontId="3" fillId="9" borderId="33" xfId="0" applyNumberFormat="1" applyFont="1" applyFill="1" applyBorder="1" applyAlignment="1" applyProtection="1">
      <alignment horizontal="center"/>
    </xf>
    <xf numFmtId="164" fontId="3" fillId="9" borderId="46" xfId="0" applyNumberFormat="1" applyFont="1" applyFill="1" applyBorder="1" applyAlignment="1" applyProtection="1">
      <alignment horizontal="center"/>
    </xf>
    <xf numFmtId="0" fontId="8" fillId="9" borderId="19" xfId="0" applyFont="1" applyFill="1" applyBorder="1" applyAlignment="1" applyProtection="1">
      <alignment horizontal="center"/>
      <protection locked="0"/>
    </xf>
    <xf numFmtId="0" fontId="8" fillId="9" borderId="19" xfId="0" applyFont="1" applyFill="1" applyBorder="1" applyAlignment="1" applyProtection="1">
      <alignment horizontal="center"/>
    </xf>
    <xf numFmtId="3" fontId="19" fillId="9" borderId="19" xfId="0" applyNumberFormat="1" applyFont="1" applyFill="1" applyBorder="1" applyAlignment="1" applyProtection="1">
      <alignment horizontal="center"/>
      <protection locked="0"/>
    </xf>
    <xf numFmtId="3" fontId="12" fillId="9" borderId="19" xfId="0" applyNumberFormat="1" applyFont="1" applyFill="1" applyBorder="1" applyAlignment="1" applyProtection="1">
      <alignment horizontal="center"/>
      <protection locked="0"/>
    </xf>
    <xf numFmtId="0" fontId="12" fillId="9" borderId="19" xfId="0" applyFont="1" applyFill="1" applyBorder="1" applyAlignment="1" applyProtection="1">
      <alignment horizontal="center"/>
      <protection locked="0"/>
    </xf>
    <xf numFmtId="3" fontId="12" fillId="9" borderId="19" xfId="0" applyNumberFormat="1" applyFont="1" applyFill="1" applyBorder="1" applyAlignment="1" applyProtection="1">
      <alignment horizontal="center" vertical="center"/>
      <protection locked="0"/>
    </xf>
    <xf numFmtId="167" fontId="3" fillId="9" borderId="19" xfId="0" applyNumberFormat="1" applyFont="1" applyFill="1" applyBorder="1" applyAlignment="1" applyProtection="1">
      <alignment horizontal="center"/>
      <protection locked="0"/>
    </xf>
    <xf numFmtId="164" fontId="3" fillId="9" borderId="45" xfId="0" applyNumberFormat="1" applyFont="1" applyFill="1" applyBorder="1" applyAlignment="1" applyProtection="1">
      <alignment horizontal="center"/>
    </xf>
    <xf numFmtId="164" fontId="3" fillId="9" borderId="27" xfId="0" applyNumberFormat="1" applyFont="1" applyFill="1" applyBorder="1" applyAlignment="1" applyProtection="1">
      <alignment horizontal="center"/>
      <protection locked="0"/>
    </xf>
    <xf numFmtId="0" fontId="8" fillId="9" borderId="34" xfId="0" applyFont="1" applyFill="1" applyBorder="1" applyAlignment="1" applyProtection="1">
      <alignment horizontal="center"/>
    </xf>
    <xf numFmtId="0" fontId="8" fillId="9" borderId="35" xfId="0" applyFont="1" applyFill="1" applyBorder="1" applyAlignment="1" applyProtection="1">
      <alignment horizontal="center"/>
      <protection locked="0"/>
    </xf>
    <xf numFmtId="0" fontId="8" fillId="9" borderId="34" xfId="0" applyFont="1" applyFill="1" applyBorder="1" applyAlignment="1" applyProtection="1">
      <alignment horizontal="center"/>
      <protection locked="0"/>
    </xf>
    <xf numFmtId="3" fontId="12" fillId="9" borderId="34" xfId="0" applyNumberFormat="1" applyFont="1" applyFill="1" applyBorder="1" applyAlignment="1" applyProtection="1">
      <alignment horizontal="center"/>
      <protection locked="0"/>
    </xf>
    <xf numFmtId="0" fontId="12" fillId="9" borderId="34" xfId="0" applyFont="1" applyFill="1" applyBorder="1" applyAlignment="1" applyProtection="1">
      <alignment horizontal="center"/>
      <protection locked="0"/>
    </xf>
    <xf numFmtId="3" fontId="12" fillId="9" borderId="34" xfId="0" applyNumberFormat="1" applyFont="1" applyFill="1" applyBorder="1" applyAlignment="1" applyProtection="1">
      <alignment horizontal="center" vertical="center"/>
      <protection locked="0"/>
    </xf>
    <xf numFmtId="167" fontId="3" fillId="9" borderId="34" xfId="0" applyNumberFormat="1" applyFont="1" applyFill="1" applyBorder="1" applyAlignment="1" applyProtection="1">
      <alignment horizontal="center"/>
      <protection locked="0"/>
    </xf>
    <xf numFmtId="164" fontId="3" fillId="9" borderId="35" xfId="0" applyNumberFormat="1" applyFont="1" applyFill="1" applyBorder="1" applyAlignment="1" applyProtection="1">
      <alignment horizontal="center"/>
    </xf>
    <xf numFmtId="3" fontId="12" fillId="9" borderId="18" xfId="0" applyNumberFormat="1" applyFont="1" applyFill="1" applyBorder="1" applyAlignment="1" applyProtection="1">
      <alignment horizontal="center" vertical="center"/>
      <protection locked="0"/>
    </xf>
    <xf numFmtId="167" fontId="3" fillId="9" borderId="19" xfId="0" applyNumberFormat="1" applyFont="1" applyFill="1" applyBorder="1" applyAlignment="1" applyProtection="1">
      <alignment horizontal="center"/>
    </xf>
    <xf numFmtId="10" fontId="3" fillId="9" borderId="19" xfId="0" applyNumberFormat="1" applyFont="1" applyFill="1" applyBorder="1" applyAlignment="1" applyProtection="1">
      <alignment horizontal="center"/>
    </xf>
    <xf numFmtId="3" fontId="8" fillId="9" borderId="19" xfId="0" applyNumberFormat="1" applyFont="1" applyFill="1" applyBorder="1" applyAlignment="1" applyProtection="1">
      <alignment horizontal="center"/>
      <protection locked="0"/>
    </xf>
    <xf numFmtId="3" fontId="8" fillId="9" borderId="34" xfId="0" applyNumberFormat="1" applyFont="1" applyFill="1" applyBorder="1" applyAlignment="1" applyProtection="1">
      <alignment horizontal="center"/>
      <protection locked="0"/>
    </xf>
    <xf numFmtId="3" fontId="19" fillId="0" borderId="31" xfId="0" applyNumberFormat="1" applyFont="1" applyFill="1" applyBorder="1" applyAlignment="1" applyProtection="1">
      <alignment horizontal="center"/>
      <protection locked="0"/>
    </xf>
    <xf numFmtId="3" fontId="12" fillId="2" borderId="11" xfId="0" applyNumberFormat="1" applyFont="1" applyFill="1" applyBorder="1" applyAlignment="1" applyProtection="1">
      <alignment horizontal="center" vertical="center"/>
      <protection locked="0"/>
    </xf>
    <xf numFmtId="0" fontId="8" fillId="2" borderId="18" xfId="0" applyFont="1" applyFill="1" applyBorder="1" applyAlignment="1" applyProtection="1">
      <alignment horizontal="center"/>
    </xf>
    <xf numFmtId="0" fontId="8" fillId="2" borderId="51" xfId="0" applyFont="1" applyFill="1" applyBorder="1" applyAlignment="1" applyProtection="1">
      <alignment horizontal="center"/>
      <protection locked="0"/>
    </xf>
    <xf numFmtId="0" fontId="12" fillId="2" borderId="18" xfId="0" applyFont="1" applyFill="1" applyBorder="1" applyAlignment="1" applyProtection="1">
      <alignment horizontal="center"/>
      <protection locked="0"/>
    </xf>
    <xf numFmtId="3" fontId="19" fillId="2" borderId="18" xfId="0" applyNumberFormat="1" applyFont="1" applyFill="1" applyBorder="1" applyAlignment="1" applyProtection="1">
      <alignment horizontal="center"/>
      <protection locked="0"/>
    </xf>
    <xf numFmtId="3" fontId="8" fillId="2" borderId="18" xfId="0" applyNumberFormat="1" applyFont="1" applyFill="1" applyBorder="1" applyAlignment="1" applyProtection="1">
      <alignment horizontal="center"/>
      <protection locked="0"/>
    </xf>
    <xf numFmtId="167" fontId="3" fillId="0" borderId="40" xfId="0" applyNumberFormat="1" applyFont="1" applyFill="1" applyBorder="1" applyAlignment="1" applyProtection="1">
      <alignment horizontal="center"/>
    </xf>
    <xf numFmtId="10" fontId="3" fillId="0" borderId="40" xfId="0" applyNumberFormat="1" applyFont="1" applyFill="1" applyBorder="1" applyAlignment="1" applyProtection="1">
      <alignment horizontal="center"/>
    </xf>
    <xf numFmtId="164" fontId="3" fillId="0" borderId="40" xfId="0" applyNumberFormat="1" applyFont="1" applyFill="1" applyBorder="1" applyAlignment="1" applyProtection="1">
      <alignment horizontal="center"/>
    </xf>
    <xf numFmtId="0" fontId="12" fillId="9" borderId="18" xfId="0" applyFont="1" applyFill="1" applyBorder="1" applyAlignment="1" applyProtection="1">
      <alignment horizontal="center"/>
    </xf>
    <xf numFmtId="0" fontId="12" fillId="9" borderId="51" xfId="0" applyFont="1" applyFill="1" applyBorder="1" applyAlignment="1" applyProtection="1">
      <alignment horizontal="center"/>
      <protection locked="0"/>
    </xf>
    <xf numFmtId="3" fontId="12" fillId="9" borderId="55" xfId="0" applyNumberFormat="1" applyFont="1" applyFill="1" applyBorder="1" applyAlignment="1" applyProtection="1">
      <alignment horizontal="center" vertical="center"/>
      <protection locked="0"/>
    </xf>
    <xf numFmtId="167" fontId="3" fillId="9" borderId="20" xfId="0" applyNumberFormat="1" applyFont="1" applyFill="1" applyBorder="1" applyAlignment="1" applyProtection="1">
      <alignment horizontal="center"/>
      <protection locked="0"/>
    </xf>
    <xf numFmtId="3" fontId="12" fillId="9" borderId="56" xfId="0" applyNumberFormat="1" applyFont="1" applyFill="1" applyBorder="1" applyAlignment="1" applyProtection="1">
      <alignment horizontal="center" vertical="center"/>
      <protection locked="0"/>
    </xf>
    <xf numFmtId="167" fontId="3" fillId="9" borderId="54" xfId="0" applyNumberFormat="1" applyFont="1" applyFill="1" applyBorder="1" applyAlignment="1" applyProtection="1">
      <alignment horizontal="center"/>
      <protection locked="0"/>
    </xf>
    <xf numFmtId="0" fontId="12" fillId="9" borderId="30" xfId="0" applyFont="1" applyFill="1" applyBorder="1" applyAlignment="1" applyProtection="1">
      <alignment horizontal="center"/>
      <protection locked="0"/>
    </xf>
    <xf numFmtId="3" fontId="12" fillId="9" borderId="58" xfId="0" applyNumberFormat="1" applyFont="1" applyFill="1" applyBorder="1" applyAlignment="1" applyProtection="1">
      <alignment horizontal="center" vertical="center"/>
      <protection locked="0"/>
    </xf>
    <xf numFmtId="167" fontId="3" fillId="9" borderId="57" xfId="0" applyNumberFormat="1" applyFont="1" applyFill="1" applyBorder="1" applyAlignment="1" applyProtection="1">
      <alignment horizontal="center"/>
      <protection locked="0"/>
    </xf>
    <xf numFmtId="0" fontId="12" fillId="9" borderId="45" xfId="0" applyFont="1" applyFill="1" applyBorder="1" applyAlignment="1" applyProtection="1">
      <alignment horizontal="center"/>
      <protection locked="0"/>
    </xf>
    <xf numFmtId="0" fontId="12" fillId="9" borderId="35" xfId="0" applyFont="1" applyFill="1" applyBorder="1" applyAlignment="1" applyProtection="1">
      <alignment horizontal="center"/>
      <protection locked="0"/>
    </xf>
    <xf numFmtId="3" fontId="12" fillId="9" borderId="53" xfId="0" applyNumberFormat="1" applyFont="1" applyFill="1" applyBorder="1" applyAlignment="1" applyProtection="1">
      <alignment horizontal="center" vertical="center"/>
      <protection locked="0"/>
    </xf>
    <xf numFmtId="167" fontId="3" fillId="9" borderId="42" xfId="0" applyNumberFormat="1" applyFont="1" applyFill="1" applyBorder="1" applyAlignment="1" applyProtection="1">
      <alignment horizontal="center"/>
      <protection locked="0"/>
    </xf>
    <xf numFmtId="164" fontId="14" fillId="11" borderId="13" xfId="0" applyNumberFormat="1" applyFont="1" applyFill="1" applyBorder="1" applyAlignment="1" applyProtection="1">
      <alignment horizontal="center"/>
    </xf>
    <xf numFmtId="3" fontId="8" fillId="0" borderId="40" xfId="0" applyNumberFormat="1" applyFont="1" applyFill="1" applyBorder="1" applyAlignment="1" applyProtection="1">
      <alignment horizontal="center" vertical="center"/>
    </xf>
    <xf numFmtId="167" fontId="15" fillId="0" borderId="40" xfId="0" applyNumberFormat="1" applyFont="1" applyFill="1" applyBorder="1" applyAlignment="1" applyProtection="1">
      <alignment horizontal="center"/>
      <protection locked="0"/>
    </xf>
    <xf numFmtId="167" fontId="15" fillId="0" borderId="40" xfId="0" applyNumberFormat="1" applyFont="1" applyFill="1" applyBorder="1" applyAlignment="1" applyProtection="1">
      <alignment horizontal="center"/>
    </xf>
    <xf numFmtId="10" fontId="15" fillId="0" borderId="40" xfId="0" applyNumberFormat="1" applyFont="1" applyFill="1" applyBorder="1" applyAlignment="1" applyProtection="1">
      <alignment horizontal="center"/>
    </xf>
    <xf numFmtId="164" fontId="15" fillId="0" borderId="40" xfId="0" applyNumberFormat="1" applyFont="1" applyFill="1" applyBorder="1" applyAlignment="1" applyProtection="1">
      <alignment horizontal="center"/>
    </xf>
    <xf numFmtId="164" fontId="15" fillId="0" borderId="41" xfId="0" applyNumberFormat="1" applyFont="1" applyFill="1" applyBorder="1" applyAlignment="1" applyProtection="1">
      <alignment horizontal="center"/>
      <protection locked="0"/>
    </xf>
    <xf numFmtId="0" fontId="8" fillId="0" borderId="33" xfId="0" applyFont="1" applyFill="1" applyBorder="1" applyAlignment="1" applyProtection="1">
      <alignment horizontal="center" vertical="center"/>
      <protection locked="0"/>
    </xf>
    <xf numFmtId="0" fontId="8" fillId="0" borderId="30" xfId="0" applyFont="1" applyFill="1" applyBorder="1" applyAlignment="1" applyProtection="1">
      <alignment horizontal="center"/>
      <protection locked="0"/>
    </xf>
    <xf numFmtId="3" fontId="8" fillId="0" borderId="58" xfId="0" applyNumberFormat="1" applyFont="1" applyFill="1" applyBorder="1" applyAlignment="1" applyProtection="1">
      <alignment horizontal="center"/>
      <protection locked="0"/>
    </xf>
    <xf numFmtId="167" fontId="15" fillId="0" borderId="57" xfId="0" applyNumberFormat="1" applyFont="1" applyFill="1" applyBorder="1" applyAlignment="1" applyProtection="1">
      <alignment horizontal="center"/>
      <protection locked="0"/>
    </xf>
    <xf numFmtId="0" fontId="8" fillId="0" borderId="31" xfId="0" applyFont="1" applyFill="1" applyBorder="1" applyAlignment="1" applyProtection="1">
      <alignment horizontal="center" vertical="center"/>
      <protection locked="0"/>
    </xf>
    <xf numFmtId="0" fontId="22" fillId="4" borderId="15" xfId="0" applyFont="1" applyFill="1" applyBorder="1" applyAlignment="1" applyProtection="1">
      <alignment horizontal="center" vertical="center" wrapText="1"/>
      <protection locked="0"/>
    </xf>
    <xf numFmtId="0" fontId="8" fillId="8" borderId="31" xfId="0" applyFont="1" applyFill="1" applyBorder="1" applyAlignment="1" applyProtection="1">
      <alignment horizontal="center" vertical="center"/>
      <protection locked="0"/>
    </xf>
    <xf numFmtId="0" fontId="31" fillId="0" borderId="0" xfId="0" applyFont="1" applyBorder="1" applyProtection="1">
      <protection locked="0"/>
    </xf>
    <xf numFmtId="3" fontId="19" fillId="0" borderId="19" xfId="0" applyNumberFormat="1" applyFont="1" applyFill="1" applyBorder="1" applyAlignment="1" applyProtection="1">
      <alignment horizontal="center"/>
      <protection locked="0"/>
    </xf>
    <xf numFmtId="0" fontId="3" fillId="0" borderId="18" xfId="0" applyNumberFormat="1" applyFont="1" applyFill="1" applyBorder="1" applyAlignment="1" applyProtection="1">
      <alignment horizontal="center"/>
      <protection locked="0"/>
    </xf>
    <xf numFmtId="0" fontId="15" fillId="9" borderId="19" xfId="0" applyNumberFormat="1" applyFont="1" applyFill="1" applyBorder="1" applyAlignment="1" applyProtection="1">
      <alignment horizontal="center"/>
      <protection locked="0"/>
    </xf>
    <xf numFmtId="0" fontId="3" fillId="0" borderId="29" xfId="0" applyNumberFormat="1" applyFont="1" applyFill="1" applyBorder="1" applyAlignment="1" applyProtection="1">
      <alignment horizontal="center"/>
      <protection locked="0"/>
    </xf>
    <xf numFmtId="0" fontId="3" fillId="0" borderId="34" xfId="0" applyNumberFormat="1" applyFont="1" applyFill="1" applyBorder="1" applyAlignment="1" applyProtection="1">
      <alignment horizontal="center"/>
      <protection locked="0"/>
    </xf>
    <xf numFmtId="0" fontId="32" fillId="0" borderId="0" xfId="0" applyFont="1" applyBorder="1" applyProtection="1">
      <protection locked="0"/>
    </xf>
    <xf numFmtId="164" fontId="15" fillId="0" borderId="36" xfId="0" applyNumberFormat="1" applyFont="1" applyFill="1" applyBorder="1" applyAlignment="1" applyProtection="1">
      <alignment horizontal="left" wrapText="1"/>
      <protection locked="0"/>
    </xf>
    <xf numFmtId="164" fontId="15" fillId="0" borderId="46" xfId="0" applyNumberFormat="1" applyFont="1" applyFill="1" applyBorder="1" applyAlignment="1" applyProtection="1">
      <alignment horizontal="center"/>
    </xf>
    <xf numFmtId="0" fontId="8" fillId="2" borderId="34" xfId="0" applyFont="1" applyFill="1" applyBorder="1" applyAlignment="1" applyProtection="1">
      <alignment horizontal="center"/>
    </xf>
    <xf numFmtId="164" fontId="14" fillId="11" borderId="16" xfId="0" applyNumberFormat="1" applyFont="1" applyFill="1" applyBorder="1" applyAlignment="1" applyProtection="1">
      <alignment horizontal="center"/>
    </xf>
    <xf numFmtId="3" fontId="19" fillId="0" borderId="33" xfId="0" applyNumberFormat="1" applyFont="1" applyFill="1" applyBorder="1" applyAlignment="1" applyProtection="1">
      <alignment horizontal="center"/>
      <protection locked="0"/>
    </xf>
    <xf numFmtId="0" fontId="8" fillId="2" borderId="31" xfId="0" applyFont="1" applyFill="1" applyBorder="1" applyAlignment="1" applyProtection="1">
      <alignment horizontal="center"/>
      <protection locked="0"/>
    </xf>
    <xf numFmtId="0" fontId="8" fillId="2" borderId="40" xfId="0" applyFont="1" applyFill="1" applyBorder="1" applyAlignment="1" applyProtection="1">
      <alignment horizontal="center"/>
      <protection locked="0"/>
    </xf>
    <xf numFmtId="0" fontId="8" fillId="2" borderId="19" xfId="0" applyFont="1" applyFill="1" applyBorder="1" applyAlignment="1" applyProtection="1">
      <alignment horizontal="center"/>
      <protection locked="0"/>
    </xf>
    <xf numFmtId="0" fontId="8" fillId="2" borderId="33" xfId="0" applyFont="1" applyFill="1" applyBorder="1" applyAlignment="1" applyProtection="1">
      <alignment horizontal="center"/>
      <protection locked="0"/>
    </xf>
    <xf numFmtId="0" fontId="8" fillId="2" borderId="34" xfId="0" applyFont="1" applyFill="1" applyBorder="1" applyAlignment="1" applyProtection="1">
      <alignment horizontal="center"/>
      <protection locked="0"/>
    </xf>
    <xf numFmtId="0" fontId="15" fillId="0" borderId="31" xfId="0" applyNumberFormat="1" applyFont="1" applyFill="1" applyBorder="1" applyAlignment="1" applyProtection="1">
      <alignment horizontal="center"/>
      <protection locked="0"/>
    </xf>
    <xf numFmtId="0" fontId="8" fillId="2" borderId="18" xfId="0" applyFont="1" applyFill="1" applyBorder="1" applyAlignment="1" applyProtection="1">
      <alignment horizontal="center"/>
      <protection locked="0"/>
    </xf>
    <xf numFmtId="10" fontId="0" fillId="0" borderId="1" xfId="1724" applyNumberFormat="1" applyFont="1" applyBorder="1" applyAlignment="1">
      <alignment vertical="center"/>
    </xf>
    <xf numFmtId="0" fontId="35" fillId="0" borderId="0" xfId="0" applyFont="1"/>
    <xf numFmtId="0" fontId="0" fillId="0" borderId="0" xfId="0" applyBorder="1" applyAlignment="1">
      <alignment horizontal="center"/>
    </xf>
    <xf numFmtId="0" fontId="16" fillId="0" borderId="15" xfId="0" applyFont="1" applyFill="1" applyBorder="1" applyAlignment="1">
      <alignment horizontal="center" vertical="center" wrapText="1"/>
    </xf>
    <xf numFmtId="0" fontId="16" fillId="0" borderId="17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center"/>
    </xf>
    <xf numFmtId="0" fontId="35" fillId="0" borderId="2" xfId="0" applyFont="1" applyBorder="1" applyAlignment="1">
      <alignment horizontal="center"/>
    </xf>
    <xf numFmtId="0" fontId="34" fillId="0" borderId="9" xfId="1713" applyNumberFormat="1" applyFont="1" applyBorder="1" applyAlignment="1">
      <alignment horizontal="left"/>
    </xf>
    <xf numFmtId="0" fontId="35" fillId="0" borderId="3" xfId="0" applyFont="1" applyBorder="1" applyAlignment="1">
      <alignment horizontal="center"/>
    </xf>
    <xf numFmtId="0" fontId="35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8" fillId="12" borderId="19" xfId="0" applyFont="1" applyFill="1" applyBorder="1" applyAlignment="1" applyProtection="1">
      <alignment horizontal="center" vertical="center"/>
      <protection locked="0"/>
    </xf>
    <xf numFmtId="0" fontId="3" fillId="9" borderId="18" xfId="0" applyNumberFormat="1" applyFont="1" applyFill="1" applyBorder="1" applyAlignment="1" applyProtection="1">
      <alignment horizontal="center"/>
      <protection locked="0"/>
    </xf>
    <xf numFmtId="1" fontId="3" fillId="0" borderId="40" xfId="0" applyNumberFormat="1" applyFont="1" applyFill="1" applyBorder="1" applyAlignment="1" applyProtection="1">
      <alignment horizontal="center"/>
      <protection locked="0"/>
    </xf>
    <xf numFmtId="1" fontId="3" fillId="0" borderId="18" xfId="0" applyNumberFormat="1" applyFont="1" applyFill="1" applyBorder="1" applyAlignment="1" applyProtection="1">
      <alignment horizontal="center"/>
      <protection locked="0"/>
    </xf>
    <xf numFmtId="1" fontId="3" fillId="0" borderId="19" xfId="0" applyNumberFormat="1" applyFont="1" applyFill="1" applyBorder="1" applyAlignment="1" applyProtection="1">
      <alignment horizontal="center"/>
      <protection locked="0"/>
    </xf>
    <xf numFmtId="0" fontId="3" fillId="0" borderId="19" xfId="0" applyNumberFormat="1" applyFont="1" applyFill="1" applyBorder="1" applyAlignment="1" applyProtection="1">
      <alignment horizontal="center"/>
      <protection locked="0"/>
    </xf>
    <xf numFmtId="3" fontId="8" fillId="0" borderId="18" xfId="0" applyNumberFormat="1" applyFont="1" applyFill="1" applyBorder="1" applyAlignment="1" applyProtection="1">
      <alignment horizontal="center" wrapText="1"/>
      <protection locked="0"/>
    </xf>
    <xf numFmtId="1" fontId="3" fillId="0" borderId="31" xfId="0" applyNumberFormat="1" applyFont="1" applyFill="1" applyBorder="1" applyAlignment="1" applyProtection="1">
      <alignment horizontal="center"/>
      <protection locked="0"/>
    </xf>
    <xf numFmtId="0" fontId="3" fillId="9" borderId="19" xfId="0" applyFont="1" applyFill="1" applyBorder="1" applyAlignment="1" applyProtection="1">
      <alignment horizontal="center" vertical="center"/>
      <protection locked="0"/>
    </xf>
    <xf numFmtId="0" fontId="15" fillId="9" borderId="19" xfId="0" applyFont="1" applyFill="1" applyBorder="1" applyAlignment="1" applyProtection="1">
      <alignment horizontal="center" vertical="center"/>
      <protection locked="0"/>
    </xf>
    <xf numFmtId="0" fontId="3" fillId="9" borderId="33" xfId="0" applyFont="1" applyFill="1" applyBorder="1" applyAlignment="1" applyProtection="1">
      <alignment horizontal="center" vertical="center"/>
      <protection locked="0"/>
    </xf>
    <xf numFmtId="0" fontId="3" fillId="9" borderId="18" xfId="0" applyFont="1" applyFill="1" applyBorder="1" applyAlignment="1" applyProtection="1">
      <alignment horizontal="center" vertical="center"/>
      <protection locked="0"/>
    </xf>
    <xf numFmtId="0" fontId="3" fillId="9" borderId="31" xfId="0" applyFont="1" applyFill="1" applyBorder="1" applyAlignment="1" applyProtection="1">
      <alignment horizontal="center" vertical="center"/>
      <protection locked="0"/>
    </xf>
    <xf numFmtId="0" fontId="12" fillId="0" borderId="34" xfId="0" applyFont="1" applyBorder="1" applyAlignment="1" applyProtection="1">
      <alignment horizontal="center" vertical="center"/>
      <protection locked="0"/>
    </xf>
    <xf numFmtId="0" fontId="12" fillId="0" borderId="40" xfId="0" applyFont="1" applyBorder="1" applyAlignment="1" applyProtection="1">
      <alignment horizontal="center" vertical="center"/>
      <protection locked="0"/>
    </xf>
    <xf numFmtId="0" fontId="12" fillId="0" borderId="18" xfId="0" applyNumberFormat="1" applyFont="1" applyFill="1" applyBorder="1" applyAlignment="1" applyProtection="1">
      <alignment horizontal="center"/>
      <protection locked="0"/>
    </xf>
    <xf numFmtId="0" fontId="12" fillId="0" borderId="34" xfId="0" applyNumberFormat="1" applyFont="1" applyFill="1" applyBorder="1" applyAlignment="1" applyProtection="1">
      <alignment horizontal="center"/>
      <protection locked="0"/>
    </xf>
    <xf numFmtId="0" fontId="8" fillId="0" borderId="18" xfId="0" applyNumberFormat="1" applyFont="1" applyFill="1" applyBorder="1" applyAlignment="1" applyProtection="1">
      <alignment horizontal="center" vertical="center"/>
    </xf>
    <xf numFmtId="0" fontId="12" fillId="0" borderId="11" xfId="0" applyFont="1" applyFill="1" applyBorder="1" applyAlignment="1" applyProtection="1">
      <alignment horizontal="center" vertical="center"/>
      <protection locked="0"/>
    </xf>
    <xf numFmtId="0" fontId="12" fillId="0" borderId="47" xfId="0" applyFont="1" applyFill="1" applyBorder="1" applyAlignment="1" applyProtection="1">
      <alignment horizontal="center" vertical="center"/>
      <protection locked="0"/>
    </xf>
    <xf numFmtId="0" fontId="12" fillId="0" borderId="19" xfId="0" applyFont="1" applyFill="1" applyBorder="1" applyAlignment="1" applyProtection="1">
      <alignment horizontal="center" vertical="center"/>
      <protection locked="0"/>
    </xf>
    <xf numFmtId="0" fontId="8" fillId="0" borderId="19" xfId="0" applyFont="1" applyFill="1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/>
      <protection locked="0"/>
    </xf>
    <xf numFmtId="0" fontId="15" fillId="9" borderId="31" xfId="0" applyFont="1" applyFill="1" applyBorder="1" applyAlignment="1" applyProtection="1">
      <alignment horizontal="center" vertical="center"/>
      <protection locked="0"/>
    </xf>
    <xf numFmtId="0" fontId="8" fillId="0" borderId="19" xfId="0" applyNumberFormat="1" applyFont="1" applyFill="1" applyBorder="1" applyAlignment="1" applyProtection="1">
      <alignment horizontal="center" vertical="center"/>
    </xf>
    <xf numFmtId="164" fontId="7" fillId="0" borderId="22" xfId="0" applyNumberFormat="1" applyFont="1" applyFill="1" applyBorder="1" applyAlignment="1" applyProtection="1">
      <alignment horizontal="center"/>
      <protection locked="0"/>
    </xf>
    <xf numFmtId="0" fontId="8" fillId="13" borderId="31" xfId="0" applyFont="1" applyFill="1" applyBorder="1" applyAlignment="1" applyProtection="1">
      <alignment horizontal="center" vertical="center"/>
      <protection locked="0"/>
    </xf>
    <xf numFmtId="0" fontId="8" fillId="13" borderId="31" xfId="0" applyFont="1" applyFill="1" applyBorder="1" applyAlignment="1" applyProtection="1">
      <alignment horizontal="center"/>
      <protection locked="0"/>
    </xf>
    <xf numFmtId="0" fontId="8" fillId="13" borderId="31" xfId="0" applyFont="1" applyFill="1" applyBorder="1" applyAlignment="1" applyProtection="1">
      <alignment horizontal="center"/>
    </xf>
    <xf numFmtId="3" fontId="19" fillId="13" borderId="31" xfId="0" applyNumberFormat="1" applyFont="1" applyFill="1" applyBorder="1" applyAlignment="1" applyProtection="1">
      <alignment horizontal="center"/>
      <protection locked="0"/>
    </xf>
    <xf numFmtId="3" fontId="8" fillId="13" borderId="31" xfId="0" applyNumberFormat="1" applyFont="1" applyFill="1" applyBorder="1" applyAlignment="1" applyProtection="1">
      <alignment horizontal="center"/>
      <protection locked="0"/>
    </xf>
    <xf numFmtId="3" fontId="8" fillId="13" borderId="31" xfId="0" applyNumberFormat="1" applyFont="1" applyFill="1" applyBorder="1" applyAlignment="1" applyProtection="1">
      <alignment horizontal="center" vertical="center"/>
      <protection locked="0"/>
    </xf>
    <xf numFmtId="3" fontId="8" fillId="13" borderId="31" xfId="0" applyNumberFormat="1" applyFont="1" applyFill="1" applyBorder="1" applyAlignment="1" applyProtection="1">
      <alignment horizontal="center" vertical="center"/>
    </xf>
    <xf numFmtId="167" fontId="15" fillId="13" borderId="31" xfId="0" applyNumberFormat="1" applyFont="1" applyFill="1" applyBorder="1" applyAlignment="1" applyProtection="1">
      <alignment horizontal="center"/>
      <protection locked="0"/>
    </xf>
    <xf numFmtId="167" fontId="15" fillId="13" borderId="31" xfId="0" applyNumberFormat="1" applyFont="1" applyFill="1" applyBorder="1" applyAlignment="1" applyProtection="1">
      <alignment horizontal="center"/>
    </xf>
    <xf numFmtId="10" fontId="15" fillId="13" borderId="31" xfId="0" applyNumberFormat="1" applyFont="1" applyFill="1" applyBorder="1" applyAlignment="1" applyProtection="1">
      <alignment horizontal="center"/>
    </xf>
    <xf numFmtId="164" fontId="15" fillId="13" borderId="31" xfId="0" applyNumberFormat="1" applyFont="1" applyFill="1" applyBorder="1" applyAlignment="1" applyProtection="1">
      <alignment horizontal="center"/>
    </xf>
    <xf numFmtId="164" fontId="15" fillId="13" borderId="30" xfId="0" applyNumberFormat="1" applyFont="1" applyFill="1" applyBorder="1" applyAlignment="1" applyProtection="1">
      <alignment horizontal="center"/>
    </xf>
    <xf numFmtId="164" fontId="15" fillId="13" borderId="21" xfId="0" applyNumberFormat="1" applyFont="1" applyFill="1" applyBorder="1" applyAlignment="1" applyProtection="1">
      <alignment horizontal="center"/>
      <protection locked="0"/>
    </xf>
    <xf numFmtId="0" fontId="12" fillId="13" borderId="19" xfId="0" applyFont="1" applyFill="1" applyBorder="1" applyAlignment="1" applyProtection="1">
      <alignment horizontal="center" vertical="center"/>
      <protection locked="0"/>
    </xf>
    <xf numFmtId="0" fontId="8" fillId="13" borderId="19" xfId="0" applyFont="1" applyFill="1" applyBorder="1" applyAlignment="1" applyProtection="1">
      <alignment horizontal="center"/>
      <protection locked="0"/>
    </xf>
    <xf numFmtId="0" fontId="8" fillId="13" borderId="19" xfId="0" applyFont="1" applyFill="1" applyBorder="1" applyAlignment="1" applyProtection="1">
      <alignment horizontal="center"/>
    </xf>
    <xf numFmtId="0" fontId="12" fillId="13" borderId="19" xfId="0" applyFont="1" applyFill="1" applyBorder="1" applyAlignment="1" applyProtection="1">
      <alignment horizontal="center"/>
      <protection locked="0"/>
    </xf>
    <xf numFmtId="0" fontId="3" fillId="13" borderId="19" xfId="0" applyNumberFormat="1" applyFont="1" applyFill="1" applyBorder="1" applyAlignment="1" applyProtection="1">
      <alignment horizontal="center"/>
      <protection locked="0"/>
    </xf>
    <xf numFmtId="3" fontId="8" fillId="13" borderId="19" xfId="0" applyNumberFormat="1" applyFont="1" applyFill="1" applyBorder="1" applyAlignment="1" applyProtection="1">
      <alignment horizontal="center"/>
      <protection locked="0"/>
    </xf>
    <xf numFmtId="3" fontId="12" fillId="13" borderId="19" xfId="0" applyNumberFormat="1" applyFont="1" applyFill="1" applyBorder="1" applyAlignment="1" applyProtection="1">
      <alignment horizontal="center" vertical="center"/>
      <protection locked="0"/>
    </xf>
    <xf numFmtId="3" fontId="12" fillId="13" borderId="19" xfId="0" applyNumberFormat="1" applyFont="1" applyFill="1" applyBorder="1" applyAlignment="1" applyProtection="1">
      <alignment horizontal="center"/>
      <protection locked="0"/>
    </xf>
    <xf numFmtId="3" fontId="8" fillId="13" borderId="19" xfId="0" applyNumberFormat="1" applyFont="1" applyFill="1" applyBorder="1" applyAlignment="1" applyProtection="1">
      <alignment horizontal="center" vertical="center"/>
    </xf>
    <xf numFmtId="167" fontId="15" fillId="13" borderId="19" xfId="0" applyNumberFormat="1" applyFont="1" applyFill="1" applyBorder="1" applyAlignment="1" applyProtection="1">
      <alignment horizontal="center"/>
      <protection locked="0"/>
    </xf>
    <xf numFmtId="167" fontId="15" fillId="13" borderId="19" xfId="0" applyNumberFormat="1" applyFont="1" applyFill="1" applyBorder="1" applyAlignment="1" applyProtection="1">
      <alignment horizontal="center"/>
    </xf>
    <xf numFmtId="10" fontId="15" fillId="13" borderId="19" xfId="0" applyNumberFormat="1" applyFont="1" applyFill="1" applyBorder="1" applyAlignment="1" applyProtection="1">
      <alignment horizontal="center"/>
    </xf>
    <xf numFmtId="164" fontId="15" fillId="13" borderId="19" xfId="0" applyNumberFormat="1" applyFont="1" applyFill="1" applyBorder="1" applyAlignment="1" applyProtection="1">
      <alignment horizontal="center"/>
    </xf>
    <xf numFmtId="164" fontId="15" fillId="13" borderId="45" xfId="0" applyNumberFormat="1" applyFont="1" applyFill="1" applyBorder="1" applyAlignment="1" applyProtection="1">
      <alignment horizontal="center"/>
    </xf>
    <xf numFmtId="164" fontId="15" fillId="13" borderId="27" xfId="0" applyNumberFormat="1" applyFont="1" applyFill="1" applyBorder="1" applyAlignment="1" applyProtection="1">
      <alignment horizontal="center"/>
      <protection locked="0"/>
    </xf>
    <xf numFmtId="0" fontId="12" fillId="13" borderId="18" xfId="0" applyFont="1" applyFill="1" applyBorder="1" applyAlignment="1" applyProtection="1">
      <alignment horizontal="center" vertical="center"/>
      <protection locked="0"/>
    </xf>
    <xf numFmtId="0" fontId="8" fillId="13" borderId="34" xfId="0" applyFont="1" applyFill="1" applyBorder="1" applyAlignment="1" applyProtection="1">
      <alignment horizontal="center"/>
      <protection locked="0"/>
    </xf>
    <xf numFmtId="0" fontId="8" fillId="13" borderId="34" xfId="0" applyFont="1" applyFill="1" applyBorder="1" applyAlignment="1" applyProtection="1">
      <alignment horizontal="center"/>
    </xf>
    <xf numFmtId="0" fontId="8" fillId="13" borderId="35" xfId="0" applyFont="1" applyFill="1" applyBorder="1" applyAlignment="1" applyProtection="1">
      <alignment horizontal="center"/>
      <protection locked="0"/>
    </xf>
    <xf numFmtId="0" fontId="12" fillId="13" borderId="34" xfId="0" applyFont="1" applyFill="1" applyBorder="1" applyAlignment="1" applyProtection="1">
      <alignment horizontal="center"/>
      <protection locked="0"/>
    </xf>
    <xf numFmtId="0" fontId="3" fillId="13" borderId="18" xfId="0" applyNumberFormat="1" applyFont="1" applyFill="1" applyBorder="1" applyAlignment="1" applyProtection="1">
      <alignment horizontal="center"/>
      <protection locked="0"/>
    </xf>
    <xf numFmtId="3" fontId="8" fillId="13" borderId="34" xfId="0" applyNumberFormat="1" applyFont="1" applyFill="1" applyBorder="1" applyAlignment="1" applyProtection="1">
      <alignment horizontal="center"/>
      <protection locked="0"/>
    </xf>
    <xf numFmtId="3" fontId="12" fillId="13" borderId="18" xfId="0" applyNumberFormat="1" applyFont="1" applyFill="1" applyBorder="1" applyAlignment="1" applyProtection="1">
      <alignment horizontal="center" vertical="center"/>
      <protection locked="0"/>
    </xf>
    <xf numFmtId="0" fontId="12" fillId="13" borderId="34" xfId="0" applyNumberFormat="1" applyFont="1" applyFill="1" applyBorder="1" applyAlignment="1" applyProtection="1">
      <alignment horizontal="center"/>
      <protection locked="0"/>
    </xf>
    <xf numFmtId="0" fontId="8" fillId="13" borderId="19" xfId="0" applyNumberFormat="1" applyFont="1" applyFill="1" applyBorder="1" applyAlignment="1" applyProtection="1">
      <alignment horizontal="center" vertical="center"/>
    </xf>
    <xf numFmtId="167" fontId="15" fillId="13" borderId="34" xfId="0" applyNumberFormat="1" applyFont="1" applyFill="1" applyBorder="1" applyAlignment="1" applyProtection="1">
      <alignment horizontal="center"/>
      <protection locked="0"/>
    </xf>
    <xf numFmtId="167" fontId="15" fillId="13" borderId="34" xfId="0" applyNumberFormat="1" applyFont="1" applyFill="1" applyBorder="1" applyAlignment="1" applyProtection="1">
      <alignment horizontal="center"/>
    </xf>
    <xf numFmtId="10" fontId="15" fillId="13" borderId="34" xfId="0" applyNumberFormat="1" applyFont="1" applyFill="1" applyBorder="1" applyAlignment="1" applyProtection="1">
      <alignment horizontal="center"/>
    </xf>
    <xf numFmtId="164" fontId="15" fillId="13" borderId="34" xfId="0" applyNumberFormat="1" applyFont="1" applyFill="1" applyBorder="1" applyAlignment="1" applyProtection="1">
      <alignment horizontal="center"/>
    </xf>
    <xf numFmtId="164" fontId="15" fillId="13" borderId="35" xfId="0" applyNumberFormat="1" applyFont="1" applyFill="1" applyBorder="1" applyAlignment="1" applyProtection="1">
      <alignment horizontal="center"/>
    </xf>
    <xf numFmtId="164" fontId="15" fillId="13" borderId="36" xfId="0" applyNumberFormat="1" applyFont="1" applyFill="1" applyBorder="1" applyAlignment="1" applyProtection="1">
      <alignment horizontal="center"/>
      <protection locked="0"/>
    </xf>
    <xf numFmtId="0" fontId="12" fillId="13" borderId="40" xfId="0" applyFont="1" applyFill="1" applyBorder="1" applyAlignment="1" applyProtection="1">
      <alignment horizontal="center" vertical="center"/>
      <protection locked="0"/>
    </xf>
    <xf numFmtId="0" fontId="8" fillId="13" borderId="29" xfId="0" applyFont="1" applyFill="1" applyBorder="1" applyAlignment="1" applyProtection="1">
      <alignment horizontal="center"/>
      <protection locked="0"/>
    </xf>
    <xf numFmtId="0" fontId="8" fillId="13" borderId="29" xfId="0" applyFont="1" applyFill="1" applyBorder="1" applyAlignment="1" applyProtection="1">
      <alignment horizontal="center"/>
    </xf>
    <xf numFmtId="0" fontId="8" fillId="13" borderId="28" xfId="0" applyFont="1" applyFill="1" applyBorder="1" applyAlignment="1" applyProtection="1">
      <alignment horizontal="center"/>
      <protection locked="0"/>
    </xf>
    <xf numFmtId="0" fontId="12" fillId="13" borderId="29" xfId="0" applyFont="1" applyFill="1" applyBorder="1" applyAlignment="1" applyProtection="1">
      <alignment horizontal="center"/>
      <protection locked="0"/>
    </xf>
    <xf numFmtId="3" fontId="3" fillId="13" borderId="29" xfId="0" applyNumberFormat="1" applyFont="1" applyFill="1" applyBorder="1" applyAlignment="1" applyProtection="1">
      <alignment horizontal="center"/>
      <protection locked="0"/>
    </xf>
    <xf numFmtId="3" fontId="8" fillId="13" borderId="29" xfId="0" applyNumberFormat="1" applyFont="1" applyFill="1" applyBorder="1" applyAlignment="1" applyProtection="1">
      <alignment horizontal="center"/>
      <protection locked="0"/>
    </xf>
    <xf numFmtId="3" fontId="12" fillId="13" borderId="40" xfId="0" applyNumberFormat="1" applyFont="1" applyFill="1" applyBorder="1" applyAlignment="1" applyProtection="1">
      <alignment horizontal="center" vertical="center"/>
      <protection locked="0"/>
    </xf>
    <xf numFmtId="3" fontId="12" fillId="13" borderId="29" xfId="0" applyNumberFormat="1" applyFont="1" applyFill="1" applyBorder="1" applyAlignment="1" applyProtection="1">
      <alignment horizontal="center"/>
      <protection locked="0"/>
    </xf>
    <xf numFmtId="167" fontId="15" fillId="13" borderId="29" xfId="0" applyNumberFormat="1" applyFont="1" applyFill="1" applyBorder="1" applyAlignment="1" applyProtection="1">
      <alignment horizontal="center"/>
      <protection locked="0"/>
    </xf>
    <xf numFmtId="167" fontId="15" fillId="13" borderId="29" xfId="0" applyNumberFormat="1" applyFont="1" applyFill="1" applyBorder="1" applyAlignment="1" applyProtection="1">
      <alignment horizontal="center"/>
    </xf>
    <xf numFmtId="10" fontId="15" fillId="13" borderId="29" xfId="0" applyNumberFormat="1" applyFont="1" applyFill="1" applyBorder="1" applyAlignment="1" applyProtection="1">
      <alignment horizontal="center"/>
    </xf>
    <xf numFmtId="164" fontId="15" fillId="13" borderId="29" xfId="0" applyNumberFormat="1" applyFont="1" applyFill="1" applyBorder="1" applyAlignment="1" applyProtection="1">
      <alignment horizontal="center"/>
    </xf>
    <xf numFmtId="164" fontId="15" fillId="13" borderId="28" xfId="0" applyNumberFormat="1" applyFont="1" applyFill="1" applyBorder="1" applyAlignment="1" applyProtection="1">
      <alignment horizontal="center"/>
    </xf>
    <xf numFmtId="164" fontId="15" fillId="13" borderId="22" xfId="0" applyNumberFormat="1" applyFont="1" applyFill="1" applyBorder="1" applyAlignment="1" applyProtection="1">
      <alignment horizontal="center"/>
      <protection locked="0"/>
    </xf>
    <xf numFmtId="164" fontId="3" fillId="13" borderId="33" xfId="0" applyNumberFormat="1" applyFont="1" applyFill="1" applyBorder="1" applyAlignment="1" applyProtection="1">
      <alignment horizontal="center"/>
    </xf>
    <xf numFmtId="164" fontId="3" fillId="13" borderId="18" xfId="0" applyNumberFormat="1" applyFont="1" applyFill="1" applyBorder="1" applyAlignment="1" applyProtection="1">
      <alignment horizontal="center"/>
    </xf>
    <xf numFmtId="164" fontId="3" fillId="13" borderId="19" xfId="0" applyNumberFormat="1" applyFont="1" applyFill="1" applyBorder="1" applyAlignment="1" applyProtection="1">
      <alignment horizontal="center"/>
    </xf>
    <xf numFmtId="0" fontId="8" fillId="0" borderId="19" xfId="0" applyNumberFormat="1" applyFont="1" applyFill="1" applyBorder="1" applyAlignment="1" applyProtection="1">
      <alignment horizontal="center" vertical="center"/>
      <protection locked="0"/>
    </xf>
    <xf numFmtId="0" fontId="8" fillId="0" borderId="19" xfId="0" applyNumberFormat="1" applyFont="1" applyFill="1" applyBorder="1" applyAlignment="1" applyProtection="1">
      <alignment horizontal="center"/>
      <protection locked="0"/>
    </xf>
    <xf numFmtId="0" fontId="12" fillId="13" borderId="29" xfId="0" applyFont="1" applyFill="1" applyBorder="1" applyAlignment="1" applyProtection="1">
      <alignment horizontal="center" vertical="center"/>
      <protection locked="0"/>
    </xf>
    <xf numFmtId="3" fontId="12" fillId="13" borderId="29" xfId="0" applyNumberFormat="1" applyFont="1" applyFill="1" applyBorder="1" applyAlignment="1" applyProtection="1">
      <alignment horizontal="center" vertical="center"/>
      <protection locked="0"/>
    </xf>
    <xf numFmtId="3" fontId="8" fillId="13" borderId="29" xfId="0" applyNumberFormat="1" applyFont="1" applyFill="1" applyBorder="1" applyAlignment="1" applyProtection="1">
      <alignment horizontal="center" vertical="center"/>
    </xf>
    <xf numFmtId="164" fontId="15" fillId="13" borderId="40" xfId="0" applyNumberFormat="1" applyFont="1" applyFill="1" applyBorder="1" applyAlignment="1" applyProtection="1">
      <alignment horizontal="center"/>
    </xf>
    <xf numFmtId="3" fontId="3" fillId="13" borderId="31" xfId="0" applyNumberFormat="1" applyFont="1" applyFill="1" applyBorder="1" applyAlignment="1" applyProtection="1">
      <alignment horizontal="center"/>
      <protection locked="0"/>
    </xf>
    <xf numFmtId="0" fontId="12" fillId="13" borderId="31" xfId="0" applyFont="1" applyFill="1" applyBorder="1" applyAlignment="1" applyProtection="1">
      <alignment horizontal="center"/>
      <protection locked="0"/>
    </xf>
    <xf numFmtId="3" fontId="12" fillId="13" borderId="31" xfId="0" applyNumberFormat="1" applyFont="1" applyFill="1" applyBorder="1" applyAlignment="1" applyProtection="1">
      <alignment horizontal="center" vertical="center"/>
      <protection locked="0"/>
    </xf>
    <xf numFmtId="3" fontId="12" fillId="13" borderId="31" xfId="0" applyNumberFormat="1" applyFont="1" applyFill="1" applyBorder="1" applyAlignment="1" applyProtection="1">
      <alignment horizontal="center"/>
      <protection locked="0"/>
    </xf>
    <xf numFmtId="167" fontId="15" fillId="0" borderId="11" xfId="0" applyNumberFormat="1" applyFont="1" applyFill="1" applyBorder="1" applyAlignment="1" applyProtection="1">
      <alignment horizontal="center"/>
      <protection locked="0"/>
    </xf>
    <xf numFmtId="167" fontId="15" fillId="0" borderId="11" xfId="0" applyNumberFormat="1" applyFont="1" applyFill="1" applyBorder="1" applyAlignment="1" applyProtection="1">
      <alignment horizontal="center"/>
    </xf>
    <xf numFmtId="164" fontId="15" fillId="0" borderId="43" xfId="0" applyNumberFormat="1" applyFont="1" applyFill="1" applyBorder="1" applyAlignment="1" applyProtection="1">
      <alignment horizontal="center"/>
    </xf>
    <xf numFmtId="164" fontId="15" fillId="0" borderId="39" xfId="0" applyNumberFormat="1" applyFont="1" applyFill="1" applyBorder="1" applyAlignment="1" applyProtection="1">
      <alignment horizontal="center"/>
      <protection locked="0"/>
    </xf>
    <xf numFmtId="3" fontId="12" fillId="0" borderId="34" xfId="0" applyNumberFormat="1" applyFont="1" applyFill="1" applyBorder="1" applyAlignment="1" applyProtection="1">
      <alignment horizontal="center" vertical="center"/>
      <protection locked="0"/>
    </xf>
    <xf numFmtId="3" fontId="8" fillId="0" borderId="19" xfId="0" applyNumberFormat="1" applyFont="1" applyFill="1" applyBorder="1" applyAlignment="1" applyProtection="1">
      <alignment horizontal="center" vertical="center"/>
    </xf>
    <xf numFmtId="0" fontId="12" fillId="0" borderId="34" xfId="0" applyFont="1" applyBorder="1" applyAlignment="1" applyProtection="1">
      <alignment horizontal="center" vertical="center"/>
      <protection locked="0"/>
    </xf>
    <xf numFmtId="3" fontId="12" fillId="0" borderId="34" xfId="0" applyNumberFormat="1" applyFont="1" applyFill="1" applyBorder="1" applyAlignment="1" applyProtection="1">
      <alignment horizontal="center" vertical="center"/>
      <protection locked="0"/>
    </xf>
    <xf numFmtId="3" fontId="8" fillId="0" borderId="34" xfId="0" applyNumberFormat="1" applyFont="1" applyFill="1" applyBorder="1" applyAlignment="1" applyProtection="1">
      <alignment horizontal="center" vertical="center"/>
    </xf>
    <xf numFmtId="0" fontId="12" fillId="0" borderId="18" xfId="0" applyFont="1" applyFill="1" applyBorder="1" applyAlignment="1" applyProtection="1">
      <alignment horizontal="center" wrapText="1"/>
      <protection locked="0"/>
    </xf>
    <xf numFmtId="0" fontId="36" fillId="0" borderId="18" xfId="0" applyFont="1" applyFill="1" applyBorder="1" applyAlignment="1" applyProtection="1">
      <alignment horizontal="center"/>
      <protection locked="0"/>
    </xf>
    <xf numFmtId="0" fontId="36" fillId="0" borderId="18" xfId="0" applyFont="1" applyFill="1" applyBorder="1" applyAlignment="1" applyProtection="1">
      <alignment horizontal="center"/>
    </xf>
    <xf numFmtId="0" fontId="37" fillId="0" borderId="18" xfId="0" applyFont="1" applyFill="1" applyBorder="1" applyAlignment="1" applyProtection="1">
      <alignment horizontal="center"/>
      <protection locked="0"/>
    </xf>
    <xf numFmtId="0" fontId="38" fillId="0" borderId="18" xfId="0" applyNumberFormat="1" applyFont="1" applyFill="1" applyBorder="1" applyAlignment="1" applyProtection="1">
      <alignment horizontal="center"/>
      <protection locked="0"/>
    </xf>
    <xf numFmtId="3" fontId="36" fillId="0" borderId="18" xfId="0" applyNumberFormat="1" applyFont="1" applyFill="1" applyBorder="1" applyAlignment="1" applyProtection="1">
      <alignment horizontal="center"/>
      <protection locked="0"/>
    </xf>
    <xf numFmtId="3" fontId="37" fillId="0" borderId="18" xfId="0" applyNumberFormat="1" applyFont="1" applyFill="1" applyBorder="1" applyAlignment="1" applyProtection="1">
      <alignment horizontal="center" vertical="center"/>
      <protection locked="0"/>
    </xf>
    <xf numFmtId="3" fontId="37" fillId="0" borderId="18" xfId="0" applyNumberFormat="1" applyFont="1" applyFill="1" applyBorder="1" applyAlignment="1" applyProtection="1">
      <alignment horizontal="center"/>
      <protection locked="0"/>
    </xf>
    <xf numFmtId="3" fontId="36" fillId="0" borderId="18" xfId="0" applyNumberFormat="1" applyFont="1" applyFill="1" applyBorder="1" applyAlignment="1" applyProtection="1">
      <alignment horizontal="center" vertical="center"/>
    </xf>
    <xf numFmtId="167" fontId="39" fillId="0" borderId="18" xfId="0" applyNumberFormat="1" applyFont="1" applyFill="1" applyBorder="1" applyAlignment="1" applyProtection="1">
      <alignment horizontal="center"/>
      <protection locked="0"/>
    </xf>
    <xf numFmtId="167" fontId="39" fillId="0" borderId="18" xfId="0" applyNumberFormat="1" applyFont="1" applyFill="1" applyBorder="1" applyAlignment="1" applyProtection="1">
      <alignment horizontal="center"/>
    </xf>
    <xf numFmtId="10" fontId="39" fillId="0" borderId="18" xfId="0" applyNumberFormat="1" applyFont="1" applyFill="1" applyBorder="1" applyAlignment="1" applyProtection="1">
      <alignment horizontal="center"/>
    </xf>
    <xf numFmtId="164" fontId="39" fillId="0" borderId="18" xfId="0" applyNumberFormat="1" applyFont="1" applyFill="1" applyBorder="1" applyAlignment="1" applyProtection="1">
      <alignment horizontal="center"/>
    </xf>
    <xf numFmtId="16" fontId="12" fillId="0" borderId="34" xfId="0" applyNumberFormat="1" applyFont="1" applyBorder="1" applyAlignment="1" applyProtection="1">
      <alignment horizontal="center" vertical="center"/>
      <protection locked="0"/>
    </xf>
    <xf numFmtId="16" fontId="12" fillId="0" borderId="29" xfId="0" applyNumberFormat="1" applyFont="1" applyBorder="1" applyAlignment="1" applyProtection="1">
      <alignment horizontal="center" vertical="center"/>
      <protection locked="0"/>
    </xf>
    <xf numFmtId="3" fontId="12" fillId="0" borderId="34" xfId="0" applyNumberFormat="1" applyFont="1" applyFill="1" applyBorder="1" applyAlignment="1" applyProtection="1">
      <alignment horizontal="center" vertical="center"/>
      <protection locked="0"/>
    </xf>
    <xf numFmtId="3" fontId="12" fillId="0" borderId="40" xfId="0" applyNumberFormat="1" applyFont="1" applyFill="1" applyBorder="1" applyAlignment="1" applyProtection="1">
      <alignment horizontal="center" vertical="center"/>
      <protection locked="0"/>
    </xf>
    <xf numFmtId="0" fontId="8" fillId="2" borderId="40" xfId="0" applyFont="1" applyFill="1" applyBorder="1" applyAlignment="1" applyProtection="1">
      <alignment horizontal="center"/>
    </xf>
    <xf numFmtId="3" fontId="8" fillId="0" borderId="19" xfId="0" applyNumberFormat="1" applyFont="1" applyFill="1" applyBorder="1" applyAlignment="1" applyProtection="1">
      <alignment horizontal="center" wrapText="1"/>
      <protection locked="0"/>
    </xf>
    <xf numFmtId="0" fontId="12" fillId="0" borderId="19" xfId="0" applyFont="1" applyFill="1" applyBorder="1" applyAlignment="1" applyProtection="1">
      <alignment horizontal="center" wrapText="1"/>
      <protection locked="0"/>
    </xf>
    <xf numFmtId="3" fontId="19" fillId="0" borderId="29" xfId="0" applyNumberFormat="1" applyFont="1" applyFill="1" applyBorder="1" applyAlignment="1" applyProtection="1">
      <alignment horizontal="center"/>
      <protection locked="0"/>
    </xf>
    <xf numFmtId="0" fontId="8" fillId="0" borderId="45" xfId="0" applyFont="1" applyBorder="1" applyAlignment="1" applyProtection="1">
      <alignment horizontal="center"/>
      <protection locked="0"/>
    </xf>
    <xf numFmtId="0" fontId="8" fillId="0" borderId="40" xfId="0" applyFont="1" applyFill="1" applyBorder="1" applyAlignment="1" applyProtection="1">
      <alignment horizontal="center" vertical="center"/>
      <protection locked="0"/>
    </xf>
    <xf numFmtId="3" fontId="3" fillId="0" borderId="31" xfId="0" applyNumberFormat="1" applyFont="1" applyFill="1" applyBorder="1" applyAlignment="1" applyProtection="1">
      <alignment horizontal="center"/>
      <protection locked="0"/>
    </xf>
    <xf numFmtId="0" fontId="12" fillId="0" borderId="34" xfId="0" applyFont="1" applyBorder="1" applyAlignment="1" applyProtection="1">
      <alignment horizontal="center" vertical="center"/>
      <protection locked="0"/>
    </xf>
    <xf numFmtId="3" fontId="12" fillId="0" borderId="34" xfId="0" applyNumberFormat="1" applyFont="1" applyFill="1" applyBorder="1" applyAlignment="1" applyProtection="1">
      <alignment horizontal="center" vertical="center"/>
      <protection locked="0"/>
    </xf>
    <xf numFmtId="3" fontId="8" fillId="0" borderId="34" xfId="0" applyNumberFormat="1" applyFont="1" applyFill="1" applyBorder="1" applyAlignment="1" applyProtection="1">
      <alignment horizontal="center" vertical="center"/>
    </xf>
    <xf numFmtId="0" fontId="8" fillId="0" borderId="29" xfId="0" applyFont="1" applyBorder="1" applyAlignment="1" applyProtection="1">
      <alignment horizontal="center"/>
      <protection locked="0"/>
    </xf>
    <xf numFmtId="3" fontId="8" fillId="0" borderId="33" xfId="0" applyNumberFormat="1" applyFont="1" applyFill="1" applyBorder="1" applyAlignment="1" applyProtection="1">
      <alignment horizontal="center" vertical="center"/>
    </xf>
    <xf numFmtId="0" fontId="8" fillId="0" borderId="33" xfId="0" applyFont="1" applyBorder="1" applyAlignment="1" applyProtection="1">
      <alignment horizontal="center" vertical="center"/>
      <protection locked="0"/>
    </xf>
    <xf numFmtId="3" fontId="12" fillId="0" borderId="33" xfId="0" applyNumberFormat="1" applyFont="1" applyFill="1" applyBorder="1" applyAlignment="1" applyProtection="1">
      <alignment horizontal="center" vertical="center"/>
      <protection locked="0"/>
    </xf>
    <xf numFmtId="3" fontId="12" fillId="0" borderId="33" xfId="0" applyNumberFormat="1" applyFont="1" applyFill="1" applyBorder="1" applyAlignment="1" applyProtection="1">
      <alignment horizontal="center"/>
      <protection locked="0"/>
    </xf>
    <xf numFmtId="3" fontId="19" fillId="13" borderId="33" xfId="0" applyNumberFormat="1" applyFont="1" applyFill="1" applyBorder="1" applyAlignment="1" applyProtection="1">
      <alignment horizontal="center"/>
      <protection locked="0"/>
    </xf>
    <xf numFmtId="0" fontId="8" fillId="13" borderId="18" xfId="0" applyFont="1" applyFill="1" applyBorder="1" applyAlignment="1" applyProtection="1">
      <alignment horizontal="center"/>
      <protection locked="0"/>
    </xf>
    <xf numFmtId="0" fontId="8" fillId="13" borderId="18" xfId="0" applyFont="1" applyFill="1" applyBorder="1" applyAlignment="1" applyProtection="1">
      <alignment horizontal="center"/>
    </xf>
    <xf numFmtId="0" fontId="12" fillId="13" borderId="18" xfId="0" applyFont="1" applyFill="1" applyBorder="1" applyAlignment="1" applyProtection="1">
      <alignment horizontal="center"/>
      <protection locked="0"/>
    </xf>
    <xf numFmtId="3" fontId="19" fillId="13" borderId="18" xfId="0" applyNumberFormat="1" applyFont="1" applyFill="1" applyBorder="1" applyAlignment="1" applyProtection="1">
      <alignment horizontal="center"/>
      <protection locked="0"/>
    </xf>
    <xf numFmtId="167" fontId="15" fillId="13" borderId="18" xfId="0" applyNumberFormat="1" applyFont="1" applyFill="1" applyBorder="1" applyAlignment="1" applyProtection="1">
      <alignment horizontal="center"/>
    </xf>
    <xf numFmtId="10" fontId="15" fillId="13" borderId="18" xfId="0" applyNumberFormat="1" applyFont="1" applyFill="1" applyBorder="1" applyAlignment="1" applyProtection="1">
      <alignment horizontal="center"/>
    </xf>
    <xf numFmtId="164" fontId="15" fillId="13" borderId="18" xfId="0" applyNumberFormat="1" applyFont="1" applyFill="1" applyBorder="1" applyAlignment="1" applyProtection="1">
      <alignment horizontal="center"/>
    </xf>
    <xf numFmtId="164" fontId="15" fillId="13" borderId="51" xfId="0" applyNumberFormat="1" applyFont="1" applyFill="1" applyBorder="1" applyAlignment="1" applyProtection="1">
      <alignment horizontal="center"/>
    </xf>
    <xf numFmtId="164" fontId="15" fillId="13" borderId="14" xfId="0" applyNumberFormat="1" applyFont="1" applyFill="1" applyBorder="1" applyAlignment="1" applyProtection="1">
      <alignment horizontal="center"/>
      <protection locked="0"/>
    </xf>
    <xf numFmtId="0" fontId="12" fillId="13" borderId="34" xfId="0" applyFont="1" applyFill="1" applyBorder="1" applyAlignment="1" applyProtection="1">
      <alignment horizontal="center" vertical="center"/>
      <protection locked="0"/>
    </xf>
    <xf numFmtId="3" fontId="12" fillId="13" borderId="34" xfId="0" applyNumberFormat="1" applyFont="1" applyFill="1" applyBorder="1" applyAlignment="1" applyProtection="1">
      <alignment horizontal="center" vertical="center"/>
      <protection locked="0"/>
    </xf>
    <xf numFmtId="3" fontId="12" fillId="13" borderId="34" xfId="0" applyNumberFormat="1" applyFont="1" applyFill="1" applyBorder="1" applyAlignment="1" applyProtection="1">
      <alignment horizontal="center"/>
      <protection locked="0"/>
    </xf>
    <xf numFmtId="3" fontId="8" fillId="13" borderId="34" xfId="0" applyNumberFormat="1" applyFont="1" applyFill="1" applyBorder="1" applyAlignment="1" applyProtection="1">
      <alignment horizontal="center" vertical="center"/>
    </xf>
    <xf numFmtId="3" fontId="19" fillId="13" borderId="19" xfId="0" applyNumberFormat="1" applyFont="1" applyFill="1" applyBorder="1" applyAlignment="1" applyProtection="1">
      <alignment horizontal="center"/>
      <protection locked="0"/>
    </xf>
    <xf numFmtId="0" fontId="22" fillId="4" borderId="13" xfId="0" applyFont="1" applyFill="1" applyBorder="1" applyAlignment="1" applyProtection="1">
      <alignment horizontal="center" vertical="center" wrapText="1"/>
      <protection locked="0"/>
    </xf>
    <xf numFmtId="0" fontId="0" fillId="0" borderId="13" xfId="0" applyBorder="1" applyAlignment="1" applyProtection="1">
      <alignment horizontal="center"/>
      <protection locked="0"/>
    </xf>
    <xf numFmtId="1" fontId="3" fillId="0" borderId="34" xfId="0" applyNumberFormat="1" applyFont="1" applyFill="1" applyBorder="1" applyAlignment="1" applyProtection="1">
      <alignment horizontal="center"/>
      <protection locked="0"/>
    </xf>
    <xf numFmtId="1" fontId="3" fillId="0" borderId="11" xfId="0" applyNumberFormat="1" applyFont="1" applyFill="1" applyBorder="1" applyAlignment="1" applyProtection="1">
      <alignment horizontal="center"/>
      <protection locked="0"/>
    </xf>
    <xf numFmtId="1" fontId="3" fillId="0" borderId="29" xfId="0" applyNumberFormat="1" applyFont="1" applyFill="1" applyBorder="1" applyAlignment="1" applyProtection="1">
      <alignment horizontal="center"/>
      <protection locked="0"/>
    </xf>
    <xf numFmtId="1" fontId="15" fillId="0" borderId="31" xfId="0" applyNumberFormat="1" applyFont="1" applyFill="1" applyBorder="1" applyAlignment="1" applyProtection="1">
      <alignment horizontal="center"/>
      <protection locked="0"/>
    </xf>
    <xf numFmtId="1" fontId="3" fillId="0" borderId="33" xfId="0" applyNumberFormat="1" applyFont="1" applyFill="1" applyBorder="1" applyAlignment="1" applyProtection="1">
      <alignment horizontal="center"/>
      <protection locked="0"/>
    </xf>
    <xf numFmtId="0" fontId="12" fillId="0" borderId="34" xfId="0" applyFont="1" applyBorder="1" applyAlignment="1" applyProtection="1">
      <alignment horizontal="center" vertical="center"/>
      <protection locked="0"/>
    </xf>
    <xf numFmtId="0" fontId="12" fillId="0" borderId="19" xfId="0" applyFont="1" applyBorder="1" applyAlignment="1" applyProtection="1">
      <alignment horizontal="center" vertical="center"/>
      <protection locked="0"/>
    </xf>
    <xf numFmtId="0" fontId="3" fillId="9" borderId="33" xfId="0" applyFont="1" applyFill="1" applyBorder="1" applyAlignment="1" applyProtection="1">
      <alignment horizontal="center" vertical="center"/>
      <protection locked="0"/>
    </xf>
    <xf numFmtId="0" fontId="3" fillId="9" borderId="19" xfId="0" applyFont="1" applyFill="1" applyBorder="1" applyAlignment="1" applyProtection="1">
      <alignment horizontal="center" vertical="center"/>
      <protection locked="0"/>
    </xf>
    <xf numFmtId="0" fontId="3" fillId="9" borderId="18" xfId="0" applyFont="1" applyFill="1" applyBorder="1" applyAlignment="1" applyProtection="1">
      <alignment horizontal="center" vertical="center"/>
      <protection locked="0"/>
    </xf>
    <xf numFmtId="0" fontId="3" fillId="9" borderId="31" xfId="0" applyFont="1" applyFill="1" applyBorder="1" applyAlignment="1" applyProtection="1">
      <alignment horizontal="center" vertical="center"/>
      <protection locked="0"/>
    </xf>
    <xf numFmtId="0" fontId="15" fillId="9" borderId="19" xfId="0" applyFont="1" applyFill="1" applyBorder="1" applyAlignment="1" applyProtection="1">
      <alignment horizontal="center" vertical="center"/>
      <protection locked="0"/>
    </xf>
    <xf numFmtId="0" fontId="12" fillId="0" borderId="40" xfId="0" applyFont="1" applyBorder="1" applyAlignment="1" applyProtection="1">
      <alignment horizontal="center" vertical="center"/>
      <protection locked="0"/>
    </xf>
    <xf numFmtId="0" fontId="8" fillId="0" borderId="40" xfId="0" applyFont="1" applyFill="1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8" fillId="8" borderId="11" xfId="0" applyFont="1" applyFill="1" applyBorder="1" applyAlignment="1" applyProtection="1">
      <alignment horizontal="center" vertical="center"/>
      <protection locked="0"/>
    </xf>
    <xf numFmtId="16" fontId="12" fillId="0" borderId="40" xfId="0" applyNumberFormat="1" applyFont="1" applyBorder="1" applyAlignment="1" applyProtection="1">
      <alignment horizontal="center" vertical="center"/>
      <protection locked="0"/>
    </xf>
    <xf numFmtId="0" fontId="8" fillId="8" borderId="19" xfId="0" applyFont="1" applyFill="1" applyBorder="1" applyAlignment="1" applyProtection="1">
      <alignment horizontal="center" vertical="center"/>
      <protection locked="0"/>
    </xf>
    <xf numFmtId="0" fontId="12" fillId="0" borderId="19" xfId="0" applyFont="1" applyBorder="1" applyAlignment="1" applyProtection="1">
      <alignment horizontal="center" vertical="center"/>
      <protection locked="0"/>
    </xf>
    <xf numFmtId="3" fontId="12" fillId="0" borderId="19" xfId="0" applyNumberFormat="1" applyFont="1" applyFill="1" applyBorder="1" applyAlignment="1" applyProtection="1">
      <alignment horizontal="center" vertical="center"/>
      <protection locked="0"/>
    </xf>
    <xf numFmtId="3" fontId="8" fillId="0" borderId="19" xfId="0" applyNumberFormat="1" applyFont="1" applyFill="1" applyBorder="1" applyAlignment="1" applyProtection="1">
      <alignment horizontal="center" vertical="center"/>
    </xf>
    <xf numFmtId="3" fontId="12" fillId="0" borderId="34" xfId="0" applyNumberFormat="1" applyFont="1" applyFill="1" applyBorder="1" applyAlignment="1" applyProtection="1">
      <alignment horizontal="center" vertical="center"/>
      <protection locked="0"/>
    </xf>
    <xf numFmtId="3" fontId="8" fillId="0" borderId="34" xfId="0" applyNumberFormat="1" applyFont="1" applyFill="1" applyBorder="1" applyAlignment="1" applyProtection="1">
      <alignment horizontal="center" vertical="center"/>
    </xf>
    <xf numFmtId="0" fontId="12" fillId="0" borderId="34" xfId="0" applyFont="1" applyBorder="1" applyAlignment="1" applyProtection="1">
      <alignment horizontal="center" vertical="center"/>
      <protection locked="0"/>
    </xf>
    <xf numFmtId="0" fontId="8" fillId="0" borderId="51" xfId="0" applyFont="1" applyFill="1" applyBorder="1" applyAlignment="1" applyProtection="1">
      <alignment horizontal="center"/>
      <protection locked="0"/>
    </xf>
    <xf numFmtId="3" fontId="15" fillId="0" borderId="19" xfId="0" applyNumberFormat="1" applyFont="1" applyFill="1" applyBorder="1" applyAlignment="1" applyProtection="1">
      <alignment horizontal="center"/>
      <protection locked="0"/>
    </xf>
    <xf numFmtId="0" fontId="8" fillId="0" borderId="11" xfId="0" applyFont="1" applyFill="1" applyBorder="1" applyAlignment="1" applyProtection="1">
      <alignment horizontal="center" vertical="center"/>
      <protection locked="0"/>
    </xf>
    <xf numFmtId="0" fontId="7" fillId="0" borderId="18" xfId="0" applyNumberFormat="1" applyFont="1" applyFill="1" applyBorder="1" applyAlignment="1" applyProtection="1">
      <alignment horizontal="center"/>
      <protection locked="0"/>
    </xf>
    <xf numFmtId="3" fontId="8" fillId="0" borderId="11" xfId="0" applyNumberFormat="1" applyFont="1" applyFill="1" applyBorder="1" applyAlignment="1" applyProtection="1">
      <alignment horizontal="center" vertical="center"/>
    </xf>
    <xf numFmtId="10" fontId="15" fillId="0" borderId="11" xfId="0" applyNumberFormat="1" applyFont="1" applyFill="1" applyBorder="1" applyAlignment="1" applyProtection="1">
      <alignment horizontal="center"/>
    </xf>
    <xf numFmtId="164" fontId="15" fillId="0" borderId="11" xfId="0" applyNumberFormat="1" applyFont="1" applyFill="1" applyBorder="1" applyAlignment="1" applyProtection="1">
      <alignment horizontal="center"/>
    </xf>
    <xf numFmtId="0" fontId="8" fillId="0" borderId="11" xfId="0" applyFont="1" applyBorder="1" applyAlignment="1" applyProtection="1">
      <alignment horizontal="center"/>
      <protection locked="0"/>
    </xf>
    <xf numFmtId="0" fontId="8" fillId="0" borderId="57" xfId="0" applyFont="1" applyFill="1" applyBorder="1" applyAlignment="1" applyProtection="1">
      <alignment horizontal="center" vertical="center"/>
      <protection locked="0"/>
    </xf>
    <xf numFmtId="0" fontId="12" fillId="0" borderId="54" xfId="0" applyFont="1" applyFill="1" applyBorder="1" applyAlignment="1" applyProtection="1">
      <alignment horizontal="center" vertical="center"/>
      <protection locked="0"/>
    </xf>
    <xf numFmtId="0" fontId="12" fillId="0" borderId="42" xfId="0" applyFont="1" applyFill="1" applyBorder="1" applyAlignment="1" applyProtection="1">
      <alignment horizontal="center" vertical="center"/>
      <protection locked="0"/>
    </xf>
    <xf numFmtId="3" fontId="12" fillId="0" borderId="34" xfId="0" applyNumberFormat="1" applyFont="1" applyFill="1" applyBorder="1" applyAlignment="1" applyProtection="1">
      <alignment horizontal="center" vertical="center"/>
      <protection locked="0"/>
    </xf>
    <xf numFmtId="3" fontId="8" fillId="0" borderId="34" xfId="0" applyNumberFormat="1" applyFont="1" applyFill="1" applyBorder="1" applyAlignment="1" applyProtection="1">
      <alignment horizontal="center" vertical="center"/>
    </xf>
    <xf numFmtId="3" fontId="8" fillId="0" borderId="34" xfId="0" applyNumberFormat="1" applyFont="1" applyFill="1" applyBorder="1" applyAlignment="1" applyProtection="1">
      <alignment horizontal="center" vertical="center"/>
    </xf>
    <xf numFmtId="3" fontId="8" fillId="0" borderId="40" xfId="0" applyNumberFormat="1" applyFont="1" applyFill="1" applyBorder="1" applyAlignment="1" applyProtection="1">
      <alignment horizontal="center" vertical="center"/>
    </xf>
    <xf numFmtId="0" fontId="12" fillId="0" borderId="34" xfId="0" applyFont="1" applyBorder="1" applyAlignment="1" applyProtection="1">
      <alignment horizontal="center" vertical="center"/>
      <protection locked="0"/>
    </xf>
    <xf numFmtId="3" fontId="12" fillId="0" borderId="34" xfId="0" applyNumberFormat="1" applyFont="1" applyFill="1" applyBorder="1" applyAlignment="1" applyProtection="1">
      <alignment horizontal="center" vertical="center"/>
      <protection locked="0"/>
    </xf>
    <xf numFmtId="3" fontId="12" fillId="0" borderId="40" xfId="0" applyNumberFormat="1" applyFont="1" applyFill="1" applyBorder="1" applyAlignment="1" applyProtection="1">
      <alignment horizontal="center" vertical="center"/>
      <protection locked="0"/>
    </xf>
    <xf numFmtId="3" fontId="12" fillId="0" borderId="11" xfId="0" applyNumberFormat="1" applyFont="1" applyFill="1" applyBorder="1" applyAlignment="1" applyProtection="1">
      <alignment horizontal="center" vertical="center"/>
      <protection locked="0"/>
    </xf>
    <xf numFmtId="3" fontId="12" fillId="0" borderId="19" xfId="0" applyNumberFormat="1" applyFont="1" applyFill="1" applyBorder="1" applyAlignment="1" applyProtection="1">
      <alignment horizontal="center" vertical="center"/>
      <protection locked="0"/>
    </xf>
    <xf numFmtId="3" fontId="8" fillId="0" borderId="19" xfId="0" applyNumberFormat="1" applyFont="1" applyFill="1" applyBorder="1" applyAlignment="1" applyProtection="1">
      <alignment horizontal="center" vertical="center"/>
    </xf>
    <xf numFmtId="3" fontId="8" fillId="0" borderId="19" xfId="0" applyNumberFormat="1" applyFont="1" applyFill="1" applyBorder="1" applyAlignment="1" applyProtection="1">
      <alignment horizontal="center" vertical="center"/>
      <protection locked="0"/>
    </xf>
    <xf numFmtId="3" fontId="19" fillId="0" borderId="40" xfId="0" applyNumberFormat="1" applyFont="1" applyFill="1" applyBorder="1" applyAlignment="1" applyProtection="1">
      <alignment horizontal="center"/>
      <protection locked="0"/>
    </xf>
    <xf numFmtId="3" fontId="7" fillId="0" borderId="11" xfId="0" applyNumberFormat="1" applyFont="1" applyFill="1" applyBorder="1" applyAlignment="1" applyProtection="1">
      <alignment horizontal="center"/>
      <protection locked="0"/>
    </xf>
    <xf numFmtId="16" fontId="12" fillId="0" borderId="18" xfId="0" applyNumberFormat="1" applyFont="1" applyBorder="1" applyAlignment="1" applyProtection="1">
      <alignment horizontal="center" vertical="center"/>
      <protection locked="0"/>
    </xf>
    <xf numFmtId="3" fontId="8" fillId="0" borderId="40" xfId="0" applyNumberFormat="1" applyFont="1" applyFill="1" applyBorder="1" applyAlignment="1" applyProtection="1">
      <alignment horizontal="center" vertical="center"/>
    </xf>
    <xf numFmtId="3" fontId="12" fillId="0" borderId="40" xfId="0" applyNumberFormat="1" applyFont="1" applyFill="1" applyBorder="1" applyAlignment="1" applyProtection="1">
      <alignment horizontal="center" vertical="center"/>
      <protection locked="0"/>
    </xf>
    <xf numFmtId="0" fontId="12" fillId="0" borderId="40" xfId="0" applyFont="1" applyBorder="1" applyAlignment="1" applyProtection="1">
      <alignment horizontal="center" vertical="center"/>
      <protection locked="0"/>
    </xf>
    <xf numFmtId="3" fontId="8" fillId="0" borderId="19" xfId="0" applyNumberFormat="1" applyFont="1" applyFill="1" applyBorder="1" applyAlignment="1" applyProtection="1">
      <alignment horizontal="center" vertical="center"/>
    </xf>
    <xf numFmtId="3" fontId="12" fillId="0" borderId="19" xfId="0" applyNumberFormat="1" applyFont="1" applyFill="1" applyBorder="1" applyAlignment="1" applyProtection="1">
      <alignment horizontal="center" vertical="center"/>
      <protection locked="0"/>
    </xf>
    <xf numFmtId="0" fontId="12" fillId="0" borderId="19" xfId="0" applyFont="1" applyBorder="1" applyAlignment="1" applyProtection="1">
      <alignment horizontal="center" vertical="center"/>
      <protection locked="0"/>
    </xf>
    <xf numFmtId="14" fontId="3" fillId="0" borderId="33" xfId="0" applyNumberFormat="1" applyFont="1" applyBorder="1" applyAlignment="1" applyProtection="1">
      <alignment horizontal="center" vertical="center" wrapText="1"/>
      <protection locked="0"/>
    </xf>
    <xf numFmtId="14" fontId="3" fillId="0" borderId="11" xfId="0" applyNumberFormat="1" applyFont="1" applyBorder="1" applyAlignment="1" applyProtection="1">
      <alignment horizontal="center" vertical="center" wrapText="1"/>
      <protection locked="0"/>
    </xf>
    <xf numFmtId="14" fontId="3" fillId="0" borderId="40" xfId="0" applyNumberFormat="1" applyFont="1" applyBorder="1" applyAlignment="1" applyProtection="1">
      <alignment horizontal="center" vertical="center" wrapText="1"/>
      <protection locked="0"/>
    </xf>
    <xf numFmtId="17" fontId="12" fillId="0" borderId="5" xfId="0" applyNumberFormat="1" applyFont="1" applyBorder="1" applyAlignment="1" applyProtection="1">
      <alignment horizontal="center" vertical="center" wrapText="1"/>
      <protection locked="0"/>
    </xf>
    <xf numFmtId="17" fontId="12" fillId="0" borderId="6" xfId="0" applyNumberFormat="1" applyFont="1" applyBorder="1" applyAlignment="1" applyProtection="1">
      <alignment horizontal="center" vertical="center" wrapText="1"/>
      <protection locked="0"/>
    </xf>
    <xf numFmtId="17" fontId="12" fillId="0" borderId="7" xfId="0" applyNumberFormat="1" applyFont="1" applyBorder="1" applyAlignment="1" applyProtection="1">
      <alignment horizontal="center" vertical="center" wrapText="1"/>
      <protection locked="0"/>
    </xf>
    <xf numFmtId="3" fontId="8" fillId="0" borderId="33" xfId="0" applyNumberFormat="1" applyFont="1" applyFill="1" applyBorder="1" applyAlignment="1" applyProtection="1">
      <alignment horizontal="center" vertical="center"/>
      <protection locked="0"/>
    </xf>
    <xf numFmtId="3" fontId="8" fillId="0" borderId="19" xfId="0" applyNumberFormat="1" applyFont="1" applyFill="1" applyBorder="1" applyAlignment="1" applyProtection="1">
      <alignment horizontal="center" vertical="center"/>
      <protection locked="0"/>
    </xf>
    <xf numFmtId="3" fontId="8" fillId="0" borderId="33" xfId="0" applyNumberFormat="1" applyFont="1" applyFill="1" applyBorder="1" applyAlignment="1" applyProtection="1">
      <alignment horizontal="center" vertical="center"/>
    </xf>
    <xf numFmtId="3" fontId="8" fillId="0" borderId="19" xfId="0" applyNumberFormat="1" applyFont="1" applyFill="1" applyBorder="1" applyAlignment="1" applyProtection="1">
      <alignment horizontal="center" vertical="center"/>
    </xf>
    <xf numFmtId="0" fontId="12" fillId="0" borderId="34" xfId="0" applyFont="1" applyBorder="1" applyAlignment="1" applyProtection="1">
      <alignment horizontal="center" vertical="center"/>
      <protection locked="0"/>
    </xf>
    <xf numFmtId="0" fontId="12" fillId="0" borderId="11" xfId="0" applyFont="1" applyBorder="1" applyAlignment="1" applyProtection="1">
      <alignment horizontal="center" vertical="center"/>
      <protection locked="0"/>
    </xf>
    <xf numFmtId="3" fontId="12" fillId="0" borderId="34" xfId="0" applyNumberFormat="1" applyFont="1" applyFill="1" applyBorder="1" applyAlignment="1" applyProtection="1">
      <alignment horizontal="center" vertical="center"/>
      <protection locked="0"/>
    </xf>
    <xf numFmtId="3" fontId="12" fillId="0" borderId="11" xfId="0" applyNumberFormat="1" applyFont="1" applyFill="1" applyBorder="1" applyAlignment="1" applyProtection="1">
      <alignment horizontal="center" vertical="center"/>
      <protection locked="0"/>
    </xf>
    <xf numFmtId="3" fontId="12" fillId="0" borderId="19" xfId="0" applyNumberFormat="1" applyFont="1" applyFill="1" applyBorder="1" applyAlignment="1" applyProtection="1">
      <alignment horizontal="center" vertical="center"/>
      <protection locked="0"/>
    </xf>
    <xf numFmtId="3" fontId="8" fillId="0" borderId="34" xfId="0" applyNumberFormat="1" applyFont="1" applyFill="1" applyBorder="1" applyAlignment="1" applyProtection="1">
      <alignment horizontal="center" vertical="center"/>
    </xf>
    <xf numFmtId="3" fontId="8" fillId="0" borderId="11" xfId="0" applyNumberFormat="1" applyFont="1" applyFill="1" applyBorder="1" applyAlignment="1" applyProtection="1">
      <alignment horizontal="center" vertical="center"/>
    </xf>
    <xf numFmtId="0" fontId="8" fillId="0" borderId="33" xfId="0" applyFont="1" applyFill="1" applyBorder="1" applyAlignment="1" applyProtection="1">
      <alignment horizontal="center" vertical="center"/>
      <protection locked="0"/>
    </xf>
    <xf numFmtId="0" fontId="8" fillId="0" borderId="19" xfId="0" applyFont="1" applyFill="1" applyBorder="1" applyAlignment="1" applyProtection="1">
      <alignment horizontal="center" vertical="center"/>
      <protection locked="0"/>
    </xf>
    <xf numFmtId="0" fontId="12" fillId="0" borderId="34" xfId="0" applyFont="1" applyFill="1" applyBorder="1" applyAlignment="1" applyProtection="1">
      <alignment horizontal="center" vertical="center"/>
      <protection locked="0"/>
    </xf>
    <xf numFmtId="0" fontId="12" fillId="0" borderId="11" xfId="0" applyFont="1" applyFill="1" applyBorder="1" applyAlignment="1" applyProtection="1">
      <alignment horizontal="center" vertical="center"/>
      <protection locked="0"/>
    </xf>
    <xf numFmtId="0" fontId="12" fillId="0" borderId="19" xfId="0" applyFont="1" applyFill="1" applyBorder="1" applyAlignment="1" applyProtection="1">
      <alignment horizontal="center" vertical="center"/>
      <protection locked="0"/>
    </xf>
    <xf numFmtId="14" fontId="3" fillId="0" borderId="46" xfId="0" applyNumberFormat="1" applyFont="1" applyBorder="1" applyAlignment="1" applyProtection="1">
      <alignment horizontal="center" vertical="center" wrapText="1"/>
      <protection locked="0"/>
    </xf>
    <xf numFmtId="14" fontId="7" fillId="0" borderId="48" xfId="0" applyNumberFormat="1" applyFont="1" applyBorder="1" applyAlignment="1" applyProtection="1">
      <alignment horizontal="center" vertical="center" wrapText="1"/>
      <protection locked="0"/>
    </xf>
    <xf numFmtId="14" fontId="7" fillId="0" borderId="49" xfId="0" applyNumberFormat="1" applyFont="1" applyBorder="1" applyAlignment="1" applyProtection="1">
      <alignment horizontal="center" vertical="center" wrapText="1"/>
      <protection locked="0"/>
    </xf>
    <xf numFmtId="14" fontId="7" fillId="0" borderId="50" xfId="0" applyNumberFormat="1" applyFont="1" applyBorder="1" applyAlignment="1" applyProtection="1">
      <alignment horizontal="center" vertical="center" wrapText="1"/>
      <protection locked="0"/>
    </xf>
    <xf numFmtId="17" fontId="3" fillId="0" borderId="2" xfId="0" applyNumberFormat="1" applyFont="1" applyBorder="1" applyAlignment="1" applyProtection="1">
      <alignment horizontal="center" vertical="center" wrapText="1"/>
      <protection locked="0"/>
    </xf>
    <xf numFmtId="17" fontId="3" fillId="0" borderId="3" xfId="0" applyNumberFormat="1" applyFont="1" applyBorder="1" applyAlignment="1" applyProtection="1">
      <alignment horizontal="center" vertical="center" wrapText="1"/>
      <protection locked="0"/>
    </xf>
    <xf numFmtId="17" fontId="3" fillId="0" borderId="4" xfId="0" applyNumberFormat="1" applyFont="1" applyBorder="1" applyAlignment="1" applyProtection="1">
      <alignment horizontal="center" vertical="center" wrapText="1"/>
      <protection locked="0"/>
    </xf>
    <xf numFmtId="14" fontId="7" fillId="0" borderId="52" xfId="0" applyNumberFormat="1" applyFont="1" applyBorder="1" applyAlignment="1" applyProtection="1">
      <alignment horizontal="center" vertical="center" wrapText="1"/>
      <protection locked="0"/>
    </xf>
    <xf numFmtId="14" fontId="7" fillId="0" borderId="32" xfId="0" applyNumberFormat="1" applyFont="1" applyBorder="1" applyAlignment="1" applyProtection="1">
      <alignment horizontal="center" vertical="center" wrapText="1"/>
      <protection locked="0"/>
    </xf>
    <xf numFmtId="0" fontId="3" fillId="8" borderId="0" xfId="0" applyFont="1" applyFill="1" applyBorder="1" applyAlignment="1" applyProtection="1">
      <alignment horizontal="center"/>
      <protection locked="0"/>
    </xf>
    <xf numFmtId="14" fontId="7" fillId="0" borderId="47" xfId="0" applyNumberFormat="1" applyFont="1" applyBorder="1" applyAlignment="1" applyProtection="1">
      <alignment horizontal="center" vertical="center" wrapText="1"/>
      <protection locked="0"/>
    </xf>
    <xf numFmtId="14" fontId="3" fillId="0" borderId="43" xfId="0" applyNumberFormat="1" applyFont="1" applyBorder="1" applyAlignment="1" applyProtection="1">
      <alignment horizontal="center" vertical="center" wrapText="1"/>
      <protection locked="0"/>
    </xf>
    <xf numFmtId="0" fontId="12" fillId="0" borderId="19" xfId="0" applyFont="1" applyBorder="1" applyAlignment="1" applyProtection="1">
      <alignment horizontal="center" vertical="center"/>
      <protection locked="0"/>
    </xf>
    <xf numFmtId="0" fontId="3" fillId="10" borderId="0" xfId="0" applyFont="1" applyFill="1" applyBorder="1" applyAlignment="1" applyProtection="1">
      <alignment horizontal="center"/>
      <protection locked="0"/>
    </xf>
    <xf numFmtId="3" fontId="8" fillId="0" borderId="40" xfId="0" applyNumberFormat="1" applyFont="1" applyFill="1" applyBorder="1" applyAlignment="1" applyProtection="1">
      <alignment horizontal="center" vertical="center"/>
    </xf>
    <xf numFmtId="3" fontId="8" fillId="0" borderId="40" xfId="0" applyNumberFormat="1" applyFont="1" applyFill="1" applyBorder="1" applyAlignment="1" applyProtection="1">
      <alignment horizontal="center" vertical="center"/>
      <protection locked="0"/>
    </xf>
    <xf numFmtId="0" fontId="8" fillId="0" borderId="34" xfId="0" applyFont="1" applyFill="1" applyBorder="1" applyAlignment="1" applyProtection="1">
      <alignment horizontal="center" vertical="center"/>
    </xf>
    <xf numFmtId="0" fontId="8" fillId="0" borderId="40" xfId="0" applyFont="1" applyFill="1" applyBorder="1" applyAlignment="1" applyProtection="1">
      <alignment horizontal="center" vertical="center"/>
    </xf>
    <xf numFmtId="0" fontId="8" fillId="0" borderId="34" xfId="0" applyFont="1" applyBorder="1" applyAlignment="1" applyProtection="1">
      <alignment horizontal="center" vertical="center"/>
      <protection locked="0"/>
    </xf>
    <xf numFmtId="0" fontId="8" fillId="0" borderId="40" xfId="0" applyFont="1" applyBorder="1" applyAlignment="1" applyProtection="1">
      <alignment horizontal="center" vertical="center"/>
      <protection locked="0"/>
    </xf>
    <xf numFmtId="3" fontId="12" fillId="0" borderId="40" xfId="0" applyNumberFormat="1" applyFont="1" applyFill="1" applyBorder="1" applyAlignment="1" applyProtection="1">
      <alignment horizontal="center" vertical="center"/>
      <protection locked="0"/>
    </xf>
    <xf numFmtId="0" fontId="8" fillId="0" borderId="40" xfId="0" applyFont="1" applyFill="1" applyBorder="1" applyAlignment="1" applyProtection="1">
      <alignment horizontal="center" vertical="center"/>
      <protection locked="0"/>
    </xf>
    <xf numFmtId="14" fontId="3" fillId="13" borderId="33" xfId="0" applyNumberFormat="1" applyFont="1" applyFill="1" applyBorder="1" applyAlignment="1" applyProtection="1">
      <alignment horizontal="center" vertical="center" wrapText="1"/>
      <protection locked="0"/>
    </xf>
    <xf numFmtId="14" fontId="3" fillId="13" borderId="11" xfId="0" applyNumberFormat="1" applyFont="1" applyFill="1" applyBorder="1" applyAlignment="1" applyProtection="1">
      <alignment horizontal="center" vertical="center" wrapText="1"/>
      <protection locked="0"/>
    </xf>
    <xf numFmtId="14" fontId="3" fillId="13" borderId="40" xfId="0" applyNumberFormat="1" applyFont="1" applyFill="1" applyBorder="1" applyAlignment="1" applyProtection="1">
      <alignment horizontal="center" vertical="center" wrapText="1"/>
      <protection locked="0"/>
    </xf>
    <xf numFmtId="14" fontId="3" fillId="13" borderId="46" xfId="0" applyNumberFormat="1" applyFont="1" applyFill="1" applyBorder="1" applyAlignment="1" applyProtection="1">
      <alignment horizontal="center" vertical="center" wrapText="1"/>
      <protection locked="0"/>
    </xf>
    <xf numFmtId="17" fontId="3" fillId="0" borderId="5" xfId="0" applyNumberFormat="1" applyFont="1" applyBorder="1" applyAlignment="1" applyProtection="1">
      <alignment horizontal="center" vertical="center" wrapText="1"/>
      <protection locked="0"/>
    </xf>
    <xf numFmtId="0" fontId="12" fillId="0" borderId="40" xfId="0" applyFont="1" applyBorder="1" applyAlignment="1" applyProtection="1">
      <alignment horizontal="center" vertical="center"/>
      <protection locked="0"/>
    </xf>
    <xf numFmtId="0" fontId="8" fillId="0" borderId="34" xfId="0" applyFont="1" applyFill="1" applyBorder="1" applyAlignment="1" applyProtection="1">
      <alignment horizontal="center" vertical="center"/>
      <protection locked="0"/>
    </xf>
    <xf numFmtId="15" fontId="3" fillId="0" borderId="48" xfId="0" applyNumberFormat="1" applyFont="1" applyBorder="1" applyAlignment="1" applyProtection="1">
      <alignment horizontal="center" vertical="center" wrapText="1"/>
      <protection locked="0"/>
    </xf>
    <xf numFmtId="15" fontId="3" fillId="0" borderId="49" xfId="0" applyNumberFormat="1" applyFont="1" applyBorder="1" applyAlignment="1" applyProtection="1">
      <alignment horizontal="center" vertical="center" wrapText="1"/>
      <protection locked="0"/>
    </xf>
    <xf numFmtId="15" fontId="3" fillId="0" borderId="6" xfId="0" applyNumberFormat="1" applyFont="1" applyBorder="1" applyAlignment="1" applyProtection="1">
      <alignment horizontal="center" vertical="center" wrapText="1"/>
      <protection locked="0"/>
    </xf>
    <xf numFmtId="15" fontId="3" fillId="0" borderId="50" xfId="0" applyNumberFormat="1" applyFont="1" applyBorder="1" applyAlignment="1" applyProtection="1">
      <alignment horizontal="center" vertical="center" wrapText="1"/>
      <protection locked="0"/>
    </xf>
    <xf numFmtId="17" fontId="3" fillId="0" borderId="46" xfId="0" applyNumberFormat="1" applyFont="1" applyBorder="1" applyAlignment="1" applyProtection="1">
      <alignment horizontal="center" vertical="center" wrapText="1"/>
      <protection locked="0"/>
    </xf>
    <xf numFmtId="17" fontId="3" fillId="0" borderId="43" xfId="0" applyNumberFormat="1" applyFont="1" applyBorder="1" applyAlignment="1" applyProtection="1">
      <alignment horizontal="center" vertical="center" wrapText="1"/>
      <protection locked="0"/>
    </xf>
    <xf numFmtId="17" fontId="3" fillId="0" borderId="11" xfId="0" applyNumberFormat="1" applyFont="1" applyBorder="1" applyAlignment="1" applyProtection="1">
      <alignment horizontal="center" vertical="center" wrapText="1"/>
      <protection locked="0"/>
    </xf>
    <xf numFmtId="17" fontId="3" fillId="0" borderId="40" xfId="0" applyNumberFormat="1" applyFont="1" applyBorder="1" applyAlignment="1" applyProtection="1">
      <alignment horizontal="center" vertical="center" wrapText="1"/>
      <protection locked="0"/>
    </xf>
    <xf numFmtId="0" fontId="3" fillId="9" borderId="34" xfId="0" applyFont="1" applyFill="1" applyBorder="1" applyAlignment="1" applyProtection="1">
      <alignment horizontal="center" vertical="center"/>
      <protection locked="0"/>
    </xf>
    <xf numFmtId="0" fontId="3" fillId="9" borderId="19" xfId="0" applyFont="1" applyFill="1" applyBorder="1" applyAlignment="1" applyProtection="1">
      <alignment horizontal="center" vertical="center"/>
      <protection locked="0"/>
    </xf>
    <xf numFmtId="0" fontId="3" fillId="9" borderId="11" xfId="0" applyFont="1" applyFill="1" applyBorder="1" applyAlignment="1" applyProtection="1">
      <alignment horizontal="center" vertical="center"/>
      <protection locked="0"/>
    </xf>
    <xf numFmtId="3" fontId="12" fillId="9" borderId="34" xfId="0" applyNumberFormat="1" applyFont="1" applyFill="1" applyBorder="1" applyAlignment="1" applyProtection="1">
      <alignment horizontal="center" vertical="center"/>
      <protection locked="0"/>
    </xf>
    <xf numFmtId="3" fontId="12" fillId="9" borderId="11" xfId="0" applyNumberFormat="1" applyFont="1" applyFill="1" applyBorder="1" applyAlignment="1" applyProtection="1">
      <alignment horizontal="center" vertical="center"/>
      <protection locked="0"/>
    </xf>
    <xf numFmtId="3" fontId="12" fillId="9" borderId="19" xfId="0" applyNumberFormat="1" applyFont="1" applyFill="1" applyBorder="1" applyAlignment="1" applyProtection="1">
      <alignment horizontal="center" vertical="center"/>
      <protection locked="0"/>
    </xf>
    <xf numFmtId="3" fontId="12" fillId="9" borderId="34" xfId="0" applyNumberFormat="1" applyFont="1" applyFill="1" applyBorder="1" applyAlignment="1" applyProtection="1">
      <alignment horizontal="center" vertical="center"/>
    </xf>
    <xf numFmtId="3" fontId="12" fillId="9" borderId="11" xfId="0" applyNumberFormat="1" applyFont="1" applyFill="1" applyBorder="1" applyAlignment="1" applyProtection="1">
      <alignment horizontal="center" vertical="center"/>
    </xf>
    <xf numFmtId="3" fontId="12" fillId="9" borderId="19" xfId="0" applyNumberFormat="1" applyFont="1" applyFill="1" applyBorder="1" applyAlignment="1" applyProtection="1">
      <alignment horizontal="center" vertical="center"/>
    </xf>
    <xf numFmtId="0" fontId="15" fillId="9" borderId="33" xfId="0" applyFont="1" applyFill="1" applyBorder="1" applyAlignment="1" applyProtection="1">
      <alignment horizontal="center" vertical="center"/>
      <protection locked="0"/>
    </xf>
    <xf numFmtId="0" fontId="15" fillId="9" borderId="19" xfId="0" applyFont="1" applyFill="1" applyBorder="1" applyAlignment="1" applyProtection="1">
      <alignment horizontal="center" vertical="center"/>
      <protection locked="0"/>
    </xf>
    <xf numFmtId="3" fontId="12" fillId="9" borderId="33" xfId="0" applyNumberFormat="1" applyFont="1" applyFill="1" applyBorder="1" applyAlignment="1" applyProtection="1">
      <alignment horizontal="center" vertical="center"/>
      <protection locked="0"/>
    </xf>
    <xf numFmtId="3" fontId="12" fillId="9" borderId="33" xfId="0" applyNumberFormat="1" applyFont="1" applyFill="1" applyBorder="1" applyAlignment="1" applyProtection="1">
      <alignment horizontal="center" vertical="center"/>
    </xf>
    <xf numFmtId="15" fontId="3" fillId="0" borderId="5" xfId="0" applyNumberFormat="1" applyFont="1" applyBorder="1" applyAlignment="1" applyProtection="1">
      <alignment horizontal="center" vertical="center" wrapText="1"/>
      <protection locked="0"/>
    </xf>
    <xf numFmtId="15" fontId="3" fillId="0" borderId="7" xfId="0" applyNumberFormat="1" applyFont="1" applyBorder="1" applyAlignment="1" applyProtection="1">
      <alignment horizontal="center" vertical="center" wrapText="1"/>
      <protection locked="0"/>
    </xf>
    <xf numFmtId="15" fontId="3" fillId="0" borderId="33" xfId="0" applyNumberFormat="1" applyFont="1" applyBorder="1" applyAlignment="1" applyProtection="1">
      <alignment horizontal="center" vertical="center" wrapText="1"/>
      <protection locked="0"/>
    </xf>
    <xf numFmtId="15" fontId="3" fillId="0" borderId="11" xfId="0" applyNumberFormat="1" applyFont="1" applyBorder="1" applyAlignment="1" applyProtection="1">
      <alignment horizontal="center" vertical="center" wrapText="1"/>
      <protection locked="0"/>
    </xf>
    <xf numFmtId="15" fontId="3" fillId="0" borderId="40" xfId="0" applyNumberFormat="1" applyFont="1" applyBorder="1" applyAlignment="1" applyProtection="1">
      <alignment horizontal="center" vertical="center" wrapText="1"/>
      <protection locked="0"/>
    </xf>
    <xf numFmtId="15" fontId="3" fillId="0" borderId="10" xfId="0" applyNumberFormat="1" applyFont="1" applyBorder="1" applyAlignment="1" applyProtection="1">
      <alignment horizontal="center" vertical="center" wrapText="1"/>
      <protection locked="0"/>
    </xf>
    <xf numFmtId="15" fontId="3" fillId="0" borderId="9" xfId="0" applyNumberFormat="1" applyFont="1" applyBorder="1" applyAlignment="1" applyProtection="1">
      <alignment horizontal="center" vertical="center" wrapText="1"/>
      <protection locked="0"/>
    </xf>
    <xf numFmtId="15" fontId="3" fillId="0" borderId="8" xfId="0" applyNumberFormat="1" applyFont="1" applyBorder="1" applyAlignment="1" applyProtection="1">
      <alignment horizontal="center" vertical="center" wrapText="1"/>
      <protection locked="0"/>
    </xf>
    <xf numFmtId="17" fontId="3" fillId="0" borderId="6" xfId="0" applyNumberFormat="1" applyFont="1" applyBorder="1" applyAlignment="1" applyProtection="1">
      <alignment horizontal="center" vertical="center" wrapText="1"/>
      <protection locked="0"/>
    </xf>
    <xf numFmtId="17" fontId="3" fillId="0" borderId="7" xfId="0" applyNumberFormat="1" applyFont="1" applyBorder="1" applyAlignment="1" applyProtection="1">
      <alignment horizontal="center" vertical="center" wrapText="1"/>
      <protection locked="0"/>
    </xf>
    <xf numFmtId="15" fontId="3" fillId="0" borderId="46" xfId="0" applyNumberFormat="1" applyFont="1" applyBorder="1" applyAlignment="1" applyProtection="1">
      <alignment horizontal="center" vertical="center" wrapText="1"/>
      <protection locked="0"/>
    </xf>
    <xf numFmtId="15" fontId="3" fillId="0" borderId="43" xfId="0" applyNumberFormat="1" applyFont="1" applyBorder="1" applyAlignment="1" applyProtection="1">
      <alignment horizontal="center" vertical="center" wrapText="1"/>
      <protection locked="0"/>
    </xf>
    <xf numFmtId="15" fontId="3" fillId="0" borderId="44" xfId="0" applyNumberFormat="1" applyFont="1" applyBorder="1" applyAlignment="1" applyProtection="1">
      <alignment horizontal="center" vertical="center" wrapText="1"/>
      <protection locked="0"/>
    </xf>
    <xf numFmtId="15" fontId="7" fillId="0" borderId="48" xfId="0" applyNumberFormat="1" applyFont="1" applyFill="1" applyBorder="1" applyAlignment="1" applyProtection="1">
      <alignment horizontal="center" vertical="center" wrapText="1"/>
      <protection locked="0"/>
    </xf>
    <xf numFmtId="15" fontId="7" fillId="0" borderId="49" xfId="0" applyNumberFormat="1" applyFont="1" applyFill="1" applyBorder="1" applyAlignment="1" applyProtection="1">
      <alignment horizontal="center" vertical="center" wrapText="1"/>
      <protection locked="0"/>
    </xf>
    <xf numFmtId="15" fontId="7" fillId="0" borderId="50" xfId="0" applyNumberFormat="1" applyFont="1" applyFill="1" applyBorder="1" applyAlignment="1" applyProtection="1">
      <alignment horizontal="center" vertical="center" wrapText="1"/>
      <protection locked="0"/>
    </xf>
    <xf numFmtId="15" fontId="3" fillId="0" borderId="2" xfId="0" applyNumberFormat="1" applyFont="1" applyBorder="1" applyAlignment="1" applyProtection="1">
      <alignment horizontal="center" vertical="center" wrapText="1"/>
      <protection locked="0"/>
    </xf>
    <xf numFmtId="15" fontId="3" fillId="0" borderId="3" xfId="0" applyNumberFormat="1" applyFont="1" applyBorder="1" applyAlignment="1" applyProtection="1">
      <alignment horizontal="center" vertical="center" wrapText="1"/>
      <protection locked="0"/>
    </xf>
    <xf numFmtId="15" fontId="3" fillId="0" borderId="4" xfId="0" applyNumberFormat="1" applyFont="1" applyBorder="1" applyAlignment="1" applyProtection="1">
      <alignment horizontal="center" vertical="center" wrapText="1"/>
      <protection locked="0"/>
    </xf>
    <xf numFmtId="15" fontId="3" fillId="0" borderId="38" xfId="0" applyNumberFormat="1" applyFont="1" applyBorder="1" applyAlignment="1" applyProtection="1">
      <alignment horizontal="center" vertical="center" wrapText="1"/>
      <protection locked="0"/>
    </xf>
    <xf numFmtId="15" fontId="3" fillId="0" borderId="39" xfId="0" applyNumberFormat="1" applyFont="1" applyBorder="1" applyAlignment="1" applyProtection="1">
      <alignment horizontal="center" vertical="center" wrapText="1"/>
      <protection locked="0"/>
    </xf>
    <xf numFmtId="15" fontId="3" fillId="0" borderId="41" xfId="0" applyNumberFormat="1" applyFont="1" applyBorder="1" applyAlignment="1" applyProtection="1">
      <alignment horizontal="center" vertical="center" wrapText="1"/>
      <protection locked="0"/>
    </xf>
    <xf numFmtId="0" fontId="3" fillId="9" borderId="33" xfId="0" applyFont="1" applyFill="1" applyBorder="1" applyAlignment="1" applyProtection="1">
      <alignment horizontal="center" vertical="center"/>
      <protection locked="0"/>
    </xf>
    <xf numFmtId="3" fontId="12" fillId="9" borderId="31" xfId="0" applyNumberFormat="1" applyFont="1" applyFill="1" applyBorder="1" applyAlignment="1" applyProtection="1">
      <alignment horizontal="center" vertical="center"/>
      <protection locked="0"/>
    </xf>
    <xf numFmtId="3" fontId="12" fillId="9" borderId="18" xfId="0" applyNumberFormat="1" applyFont="1" applyFill="1" applyBorder="1" applyAlignment="1" applyProtection="1">
      <alignment horizontal="center" vertical="center"/>
      <protection locked="0"/>
    </xf>
    <xf numFmtId="3" fontId="12" fillId="9" borderId="31" xfId="0" applyNumberFormat="1" applyFont="1" applyFill="1" applyBorder="1" applyAlignment="1" applyProtection="1">
      <alignment horizontal="center" vertical="center"/>
    </xf>
    <xf numFmtId="3" fontId="12" fillId="9" borderId="18" xfId="0" applyNumberFormat="1" applyFont="1" applyFill="1" applyBorder="1" applyAlignment="1" applyProtection="1">
      <alignment horizontal="center" vertical="center"/>
    </xf>
    <xf numFmtId="0" fontId="3" fillId="9" borderId="18" xfId="0" applyFont="1" applyFill="1" applyBorder="1" applyAlignment="1" applyProtection="1">
      <alignment horizontal="center" vertical="center"/>
      <protection locked="0"/>
    </xf>
    <xf numFmtId="0" fontId="3" fillId="9" borderId="31" xfId="0" applyFont="1" applyFill="1" applyBorder="1" applyAlignment="1" applyProtection="1">
      <alignment horizontal="center" vertical="center"/>
      <protection locked="0"/>
    </xf>
    <xf numFmtId="3" fontId="8" fillId="9" borderId="34" xfId="0" applyNumberFormat="1" applyFont="1" applyFill="1" applyBorder="1" applyAlignment="1" applyProtection="1">
      <alignment horizontal="center" vertical="center"/>
    </xf>
    <xf numFmtId="3" fontId="8" fillId="9" borderId="19" xfId="0" applyNumberFormat="1" applyFont="1" applyFill="1" applyBorder="1" applyAlignment="1" applyProtection="1">
      <alignment horizontal="center" vertical="center"/>
    </xf>
    <xf numFmtId="14" fontId="3" fillId="0" borderId="31" xfId="0" applyNumberFormat="1" applyFont="1" applyBorder="1" applyAlignment="1" applyProtection="1">
      <alignment horizontal="center" vertical="center" wrapText="1"/>
      <protection locked="0"/>
    </xf>
    <xf numFmtId="14" fontId="3" fillId="0" borderId="18" xfId="0" applyNumberFormat="1" applyFont="1" applyBorder="1" applyAlignment="1" applyProtection="1">
      <alignment horizontal="center" vertical="center" wrapText="1"/>
      <protection locked="0"/>
    </xf>
    <xf numFmtId="14" fontId="3" fillId="0" borderId="34" xfId="0" applyNumberFormat="1" applyFont="1" applyBorder="1" applyAlignment="1" applyProtection="1">
      <alignment horizontal="center" vertical="center" wrapText="1"/>
      <protection locked="0"/>
    </xf>
    <xf numFmtId="17" fontId="12" fillId="0" borderId="2" xfId="0" applyNumberFormat="1" applyFont="1" applyBorder="1" applyAlignment="1" applyProtection="1">
      <alignment horizontal="center" vertical="center" wrapText="1"/>
      <protection locked="0"/>
    </xf>
    <xf numFmtId="17" fontId="12" fillId="0" borderId="3" xfId="0" applyNumberFormat="1" applyFont="1" applyBorder="1" applyAlignment="1" applyProtection="1">
      <alignment horizontal="center" vertical="center" wrapText="1"/>
      <protection locked="0"/>
    </xf>
    <xf numFmtId="17" fontId="12" fillId="0" borderId="4" xfId="0" applyNumberFormat="1" applyFont="1" applyBorder="1" applyAlignment="1" applyProtection="1">
      <alignment horizontal="center" vertical="center" wrapText="1"/>
      <protection locked="0"/>
    </xf>
    <xf numFmtId="14" fontId="7" fillId="13" borderId="48" xfId="0" applyNumberFormat="1" applyFont="1" applyFill="1" applyBorder="1" applyAlignment="1" applyProtection="1">
      <alignment horizontal="center" vertical="center" wrapText="1"/>
      <protection locked="0"/>
    </xf>
    <xf numFmtId="14" fontId="7" fillId="13" borderId="49" xfId="0" applyNumberFormat="1" applyFont="1" applyFill="1" applyBorder="1" applyAlignment="1" applyProtection="1">
      <alignment horizontal="center" vertical="center" wrapText="1"/>
      <protection locked="0"/>
    </xf>
    <xf numFmtId="14" fontId="7" fillId="13" borderId="50" xfId="0" applyNumberFormat="1" applyFont="1" applyFill="1" applyBorder="1" applyAlignment="1" applyProtection="1">
      <alignment horizontal="center" vertical="center" wrapText="1"/>
      <protection locked="0"/>
    </xf>
    <xf numFmtId="0" fontId="18" fillId="3" borderId="0" xfId="0" applyFont="1" applyFill="1" applyBorder="1" applyAlignment="1">
      <alignment horizontal="center" vertical="center"/>
    </xf>
  </cellXfs>
  <cellStyles count="1725">
    <cellStyle name="Comma 2" xfId="1714"/>
    <cellStyle name="Comma 2 2" xfId="1721"/>
    <cellStyle name="Currency 2" xfId="1715"/>
    <cellStyle name="Currency 2 2" xfId="1722"/>
    <cellStyle name="Currency 3" xfId="1720"/>
    <cellStyle name="Followed Hyperlink" xfId="410" builtinId="9" hidden="1"/>
    <cellStyle name="Followed Hyperlink" xfId="178" builtinId="9" hidden="1"/>
    <cellStyle name="Followed Hyperlink" xfId="359" builtinId="9" hidden="1"/>
    <cellStyle name="Followed Hyperlink" xfId="208" builtinId="9" hidden="1"/>
    <cellStyle name="Followed Hyperlink" xfId="488" builtinId="9" hidden="1"/>
    <cellStyle name="Followed Hyperlink" xfId="796" builtinId="9" hidden="1"/>
    <cellStyle name="Followed Hyperlink" xfId="589" builtinId="9" hidden="1"/>
    <cellStyle name="Followed Hyperlink" xfId="11" builtinId="9" hidden="1"/>
    <cellStyle name="Followed Hyperlink" xfId="1158" builtinId="9" hidden="1"/>
    <cellStyle name="Followed Hyperlink" xfId="1096" builtinId="9" hidden="1"/>
    <cellStyle name="Followed Hyperlink" xfId="819" builtinId="9" hidden="1"/>
    <cellStyle name="Followed Hyperlink" xfId="731" builtinId="9" hidden="1"/>
    <cellStyle name="Followed Hyperlink" xfId="231" builtinId="9" hidden="1"/>
    <cellStyle name="Followed Hyperlink" xfId="864" builtinId="9" hidden="1"/>
    <cellStyle name="Followed Hyperlink" xfId="531" builtinId="9" hidden="1"/>
    <cellStyle name="Followed Hyperlink" xfId="501" builtinId="9" hidden="1"/>
    <cellStyle name="Followed Hyperlink" xfId="350" builtinId="9" hidden="1"/>
    <cellStyle name="Followed Hyperlink" xfId="243" builtinId="9" hidden="1"/>
    <cellStyle name="Followed Hyperlink" xfId="1712" builtinId="9" hidden="1"/>
    <cellStyle name="Followed Hyperlink" xfId="125" builtinId="9" hidden="1"/>
    <cellStyle name="Followed Hyperlink" xfId="194" builtinId="9" hidden="1"/>
    <cellStyle name="Followed Hyperlink" xfId="832" builtinId="9" hidden="1"/>
    <cellStyle name="Followed Hyperlink" xfId="83" builtinId="9" hidden="1"/>
    <cellStyle name="Followed Hyperlink" xfId="41" builtinId="9" hidden="1"/>
    <cellStyle name="Followed Hyperlink" xfId="430" builtinId="9" hidden="1"/>
    <cellStyle name="Followed Hyperlink" xfId="728" builtinId="9" hidden="1"/>
    <cellStyle name="Followed Hyperlink" xfId="822" builtinId="9" hidden="1"/>
    <cellStyle name="Followed Hyperlink" xfId="87" builtinId="9" hidden="1"/>
    <cellStyle name="Followed Hyperlink" xfId="179" builtinId="9" hidden="1"/>
    <cellStyle name="Followed Hyperlink" xfId="1100" builtinId="9" hidden="1"/>
    <cellStyle name="Followed Hyperlink" xfId="705" builtinId="9" hidden="1"/>
    <cellStyle name="Followed Hyperlink" xfId="1370" builtinId="9" hidden="1"/>
    <cellStyle name="Followed Hyperlink" xfId="992" builtinId="9" hidden="1"/>
    <cellStyle name="Followed Hyperlink" xfId="1530" builtinId="9" hidden="1"/>
    <cellStyle name="Followed Hyperlink" xfId="1610" builtinId="9" hidden="1"/>
    <cellStyle name="Followed Hyperlink" xfId="581" builtinId="9" hidden="1"/>
    <cellStyle name="Followed Hyperlink" xfId="407" builtinId="9" hidden="1"/>
    <cellStyle name="Followed Hyperlink" xfId="1406" builtinId="9" hidden="1"/>
    <cellStyle name="Followed Hyperlink" xfId="132" builtinId="9" hidden="1"/>
    <cellStyle name="Followed Hyperlink" xfId="1058" builtinId="9" hidden="1"/>
    <cellStyle name="Followed Hyperlink" xfId="399" builtinId="9" hidden="1"/>
    <cellStyle name="Followed Hyperlink" xfId="20" builtinId="9" hidden="1"/>
    <cellStyle name="Followed Hyperlink" xfId="355" builtinId="9" hidden="1"/>
    <cellStyle name="Followed Hyperlink" xfId="850" builtinId="9" hidden="1"/>
    <cellStyle name="Followed Hyperlink" xfId="667" builtinId="9" hidden="1"/>
    <cellStyle name="Followed Hyperlink" xfId="219" builtinId="9" hidden="1"/>
    <cellStyle name="Followed Hyperlink" xfId="81" builtinId="9" hidden="1"/>
    <cellStyle name="Followed Hyperlink" xfId="938" builtinId="9" hidden="1"/>
    <cellStyle name="Followed Hyperlink" xfId="962" builtinId="9" hidden="1"/>
    <cellStyle name="Followed Hyperlink" xfId="453" builtinId="9" hidden="1"/>
    <cellStyle name="Followed Hyperlink" xfId="404" builtinId="9" hidden="1"/>
    <cellStyle name="Followed Hyperlink" xfId="316" builtinId="9" hidden="1"/>
    <cellStyle name="Followed Hyperlink" xfId="666" builtinId="9" hidden="1"/>
    <cellStyle name="Followed Hyperlink" xfId="465" builtinId="9" hidden="1"/>
    <cellStyle name="Followed Hyperlink" xfId="131" builtinId="9" hidden="1"/>
    <cellStyle name="Followed Hyperlink" xfId="168" builtinId="9" hidden="1"/>
    <cellStyle name="Followed Hyperlink" xfId="872" builtinId="9" hidden="1"/>
    <cellStyle name="Followed Hyperlink" xfId="21" builtinId="9" hidden="1"/>
    <cellStyle name="Followed Hyperlink" xfId="198" builtinId="9" hidden="1"/>
    <cellStyle name="Followed Hyperlink" xfId="776" builtinId="9" hidden="1"/>
    <cellStyle name="Followed Hyperlink" xfId="499" builtinId="9" hidden="1"/>
    <cellStyle name="Followed Hyperlink" xfId="416" builtinId="9" hidden="1"/>
    <cellStyle name="Followed Hyperlink" xfId="1242" builtinId="9" hidden="1"/>
    <cellStyle name="Followed Hyperlink" xfId="39" builtinId="9" hidden="1"/>
    <cellStyle name="Followed Hyperlink" xfId="181" builtinId="9" hidden="1"/>
    <cellStyle name="Followed Hyperlink" xfId="504" builtinId="9" hidden="1"/>
    <cellStyle name="Followed Hyperlink" xfId="701" builtinId="9" hidden="1"/>
    <cellStyle name="Followed Hyperlink" xfId="1028" builtinId="9" hidden="1"/>
    <cellStyle name="Followed Hyperlink" xfId="1088" builtinId="9" hidden="1"/>
    <cellStyle name="Followed Hyperlink" xfId="663" builtinId="9" hidden="1"/>
    <cellStyle name="Followed Hyperlink" xfId="833" builtinId="9" hidden="1"/>
    <cellStyle name="Followed Hyperlink" xfId="502" builtinId="9" hidden="1"/>
    <cellStyle name="Followed Hyperlink" xfId="1638" builtinId="9" hidden="1"/>
    <cellStyle name="Followed Hyperlink" xfId="95" builtinId="9" hidden="1"/>
    <cellStyle name="Followed Hyperlink" xfId="1250" builtinId="9" hidden="1"/>
    <cellStyle name="Followed Hyperlink" xfId="856" builtinId="9" hidden="1"/>
    <cellStyle name="Followed Hyperlink" xfId="558" builtinId="9" hidden="1"/>
    <cellStyle name="Followed Hyperlink" xfId="1332" builtinId="9" hidden="1"/>
    <cellStyle name="Followed Hyperlink" xfId="984" builtinId="9" hidden="1"/>
    <cellStyle name="Followed Hyperlink" xfId="33" builtinId="9" hidden="1"/>
    <cellStyle name="Followed Hyperlink" xfId="308" builtinId="9" hidden="1"/>
    <cellStyle name="Followed Hyperlink" xfId="390" builtinId="9" hidden="1"/>
    <cellStyle name="Followed Hyperlink" xfId="366" builtinId="9" hidden="1"/>
    <cellStyle name="Followed Hyperlink" xfId="1464" builtinId="9" hidden="1"/>
    <cellStyle name="Followed Hyperlink" xfId="538" builtinId="9" hidden="1"/>
    <cellStyle name="Followed Hyperlink" xfId="778" builtinId="9" hidden="1"/>
    <cellStyle name="Followed Hyperlink" xfId="566" builtinId="9" hidden="1"/>
    <cellStyle name="Followed Hyperlink" xfId="175" builtinId="9" hidden="1"/>
    <cellStyle name="Followed Hyperlink" xfId="768" builtinId="9" hidden="1"/>
    <cellStyle name="Followed Hyperlink" xfId="214" builtinId="9" hidden="1"/>
    <cellStyle name="Followed Hyperlink" xfId="1066" builtinId="9" hidden="1"/>
    <cellStyle name="Followed Hyperlink" xfId="6" builtinId="9" hidden="1"/>
    <cellStyle name="Followed Hyperlink" xfId="904" builtinId="9" hidden="1"/>
    <cellStyle name="Followed Hyperlink" xfId="1372" builtinId="9" hidden="1"/>
    <cellStyle name="Followed Hyperlink" xfId="1382" builtinId="9" hidden="1"/>
    <cellStyle name="Followed Hyperlink" xfId="268" builtinId="9" hidden="1"/>
    <cellStyle name="Followed Hyperlink" xfId="1670" builtinId="9" hidden="1"/>
    <cellStyle name="Followed Hyperlink" xfId="18" builtinId="9" hidden="1"/>
    <cellStyle name="Followed Hyperlink" xfId="142" builtinId="9" hidden="1"/>
    <cellStyle name="Followed Hyperlink" xfId="1488" builtinId="9" hidden="1"/>
    <cellStyle name="Followed Hyperlink" xfId="530" builtinId="9" hidden="1"/>
    <cellStyle name="Followed Hyperlink" xfId="1594" builtinId="9" hidden="1"/>
    <cellStyle name="Followed Hyperlink" xfId="483" builtinId="9" hidden="1"/>
    <cellStyle name="Followed Hyperlink" xfId="533" builtinId="9" hidden="1"/>
    <cellStyle name="Followed Hyperlink" xfId="900" builtinId="9" hidden="1"/>
    <cellStyle name="Followed Hyperlink" xfId="1248" builtinId="9" hidden="1"/>
    <cellStyle name="Followed Hyperlink" xfId="583" builtinId="9" hidden="1"/>
    <cellStyle name="Followed Hyperlink" xfId="968" builtinId="9" hidden="1"/>
    <cellStyle name="Followed Hyperlink" xfId="1144" builtinId="9" hidden="1"/>
    <cellStyle name="Followed Hyperlink" xfId="330" builtinId="9" hidden="1"/>
    <cellStyle name="Followed Hyperlink" xfId="344" builtinId="9" hidden="1"/>
    <cellStyle name="Followed Hyperlink" xfId="1428" builtinId="9" hidden="1"/>
    <cellStyle name="Followed Hyperlink" xfId="1044" builtinId="9" hidden="1"/>
    <cellStyle name="Followed Hyperlink" xfId="282" builtinId="9" hidden="1"/>
    <cellStyle name="Followed Hyperlink" xfId="356" builtinId="9" hidden="1"/>
    <cellStyle name="Followed Hyperlink" xfId="1542" builtinId="9" hidden="1"/>
    <cellStyle name="Followed Hyperlink" xfId="14" builtinId="9" hidden="1"/>
    <cellStyle name="Followed Hyperlink" xfId="1698" builtinId="9" hidden="1"/>
    <cellStyle name="Followed Hyperlink" xfId="156" builtinId="9" hidden="1"/>
    <cellStyle name="Followed Hyperlink" xfId="1364" builtinId="9" hidden="1"/>
    <cellStyle name="Followed Hyperlink" xfId="403" builtinId="9" hidden="1"/>
    <cellStyle name="Followed Hyperlink" xfId="127" builtinId="9" hidden="1"/>
    <cellStyle name="Followed Hyperlink" xfId="816" builtinId="9" hidden="1"/>
    <cellStyle name="Followed Hyperlink" xfId="294" builtinId="9" hidden="1"/>
    <cellStyle name="Followed Hyperlink" xfId="1170" builtinId="9" hidden="1"/>
    <cellStyle name="Followed Hyperlink" xfId="371" builtinId="9" hidden="1"/>
    <cellStyle name="Followed Hyperlink" xfId="471" builtinId="9" hidden="1"/>
    <cellStyle name="Followed Hyperlink" xfId="1448" builtinId="9" hidden="1"/>
    <cellStyle name="Followed Hyperlink" xfId="406" builtinId="9" hidden="1"/>
    <cellStyle name="Followed Hyperlink" xfId="218" builtinId="9" hidden="1"/>
    <cellStyle name="Followed Hyperlink" xfId="990" builtinId="9" hidden="1"/>
    <cellStyle name="Followed Hyperlink" xfId="1706" builtinId="9" hidden="1"/>
    <cellStyle name="Followed Hyperlink" xfId="773" builtinId="9" hidden="1"/>
    <cellStyle name="Followed Hyperlink" xfId="425" builtinId="9" hidden="1"/>
    <cellStyle name="Followed Hyperlink" xfId="29" builtinId="9" hidden="1"/>
    <cellStyle name="Followed Hyperlink" xfId="108" builtinId="9" hidden="1"/>
    <cellStyle name="Followed Hyperlink" xfId="162" builtinId="9" hidden="1"/>
    <cellStyle name="Followed Hyperlink" xfId="587" builtinId="9" hidden="1"/>
    <cellStyle name="Followed Hyperlink" xfId="464" builtinId="9" hidden="1"/>
    <cellStyle name="Followed Hyperlink" xfId="196" builtinId="9" hidden="1"/>
    <cellStyle name="Followed Hyperlink" xfId="56" builtinId="9" hidden="1"/>
    <cellStyle name="Followed Hyperlink" xfId="785" builtinId="9" hidden="1"/>
    <cellStyle name="Followed Hyperlink" xfId="644" builtinId="9" hidden="1"/>
    <cellStyle name="Followed Hyperlink" xfId="153" builtinId="9" hidden="1"/>
    <cellStyle name="Followed Hyperlink" xfId="670" builtinId="9" hidden="1"/>
    <cellStyle name="Followed Hyperlink" xfId="503" builtinId="9" hidden="1"/>
    <cellStyle name="Followed Hyperlink" xfId="1190" builtinId="9" hidden="1"/>
    <cellStyle name="Followed Hyperlink" xfId="419" builtinId="9" hidden="1"/>
    <cellStyle name="Followed Hyperlink" xfId="559" builtinId="9" hidden="1"/>
    <cellStyle name="Followed Hyperlink" xfId="1446" builtinId="9" hidden="1"/>
    <cellStyle name="Followed Hyperlink" xfId="276" builtinId="9" hidden="1"/>
    <cellStyle name="Followed Hyperlink" xfId="309" builtinId="9" hidden="1"/>
    <cellStyle name="Followed Hyperlink" xfId="1440" builtinId="9" hidden="1"/>
    <cellStyle name="Followed Hyperlink" xfId="986" builtinId="9" hidden="1"/>
    <cellStyle name="Followed Hyperlink" xfId="16" builtinId="9" hidden="1"/>
    <cellStyle name="Followed Hyperlink" xfId="726" builtinId="9" hidden="1"/>
    <cellStyle name="Followed Hyperlink" xfId="882" builtinId="9" hidden="1"/>
    <cellStyle name="Followed Hyperlink" xfId="1038" builtinId="9" hidden="1"/>
    <cellStyle name="Followed Hyperlink" xfId="257" builtinId="9" hidden="1"/>
    <cellStyle name="Followed Hyperlink" xfId="703" builtinId="9" hidden="1"/>
    <cellStyle name="Followed Hyperlink" xfId="1342" builtinId="9" hidden="1"/>
    <cellStyle name="Followed Hyperlink" xfId="456" builtinId="9" hidden="1"/>
    <cellStyle name="Followed Hyperlink" xfId="172" builtinId="9" hidden="1"/>
    <cellStyle name="Followed Hyperlink" xfId="469" builtinId="9" hidden="1"/>
    <cellStyle name="Followed Hyperlink" xfId="1646" builtinId="9" hidden="1"/>
    <cellStyle name="Followed Hyperlink" xfId="158" builtinId="9" hidden="1"/>
    <cellStyle name="Followed Hyperlink" xfId="1046" builtinId="9" hidden="1"/>
    <cellStyle name="Followed Hyperlink" xfId="1086" builtinId="9" hidden="1"/>
    <cellStyle name="Followed Hyperlink" xfId="567" builtinId="9" hidden="1"/>
    <cellStyle name="Followed Hyperlink" xfId="426" builtinId="9" hidden="1"/>
    <cellStyle name="Followed Hyperlink" xfId="1570" builtinId="9" hidden="1"/>
    <cellStyle name="Followed Hyperlink" xfId="603" builtinId="9" hidden="1"/>
    <cellStyle name="Followed Hyperlink" xfId="1662" builtinId="9" hidden="1"/>
    <cellStyle name="Followed Hyperlink" xfId="481" builtinId="9" hidden="1"/>
    <cellStyle name="Followed Hyperlink" xfId="54" builtinId="9" hidden="1"/>
    <cellStyle name="Followed Hyperlink" xfId="1160" builtinId="9" hidden="1"/>
    <cellStyle name="Followed Hyperlink" xfId="398" builtinId="9" hidden="1"/>
    <cellStyle name="Followed Hyperlink" xfId="688" builtinId="9" hidden="1"/>
    <cellStyle name="Followed Hyperlink" xfId="139" builtinId="9" hidden="1"/>
    <cellStyle name="Followed Hyperlink" xfId="1620" builtinId="9" hidden="1"/>
    <cellStyle name="Followed Hyperlink" xfId="1500" builtinId="9" hidden="1"/>
    <cellStyle name="Followed Hyperlink" xfId="626" builtinId="9" hidden="1"/>
    <cellStyle name="Followed Hyperlink" xfId="707" builtinId="9" hidden="1"/>
    <cellStyle name="Followed Hyperlink" xfId="1350" builtinId="9" hidden="1"/>
    <cellStyle name="Followed Hyperlink" xfId="1216" builtinId="9" hidden="1"/>
    <cellStyle name="Followed Hyperlink" xfId="866" builtinId="9" hidden="1"/>
    <cellStyle name="Followed Hyperlink" xfId="682" builtinId="9" hidden="1"/>
    <cellStyle name="Followed Hyperlink" xfId="376" builtinId="9" hidden="1"/>
    <cellStyle name="Followed Hyperlink" xfId="1294" builtinId="9" hidden="1"/>
    <cellStyle name="Followed Hyperlink" xfId="1004" builtinId="9" hidden="1"/>
    <cellStyle name="Followed Hyperlink" xfId="978" builtinId="9" hidden="1"/>
    <cellStyle name="Followed Hyperlink" xfId="239" builtinId="9" hidden="1"/>
    <cellStyle name="Followed Hyperlink" xfId="305" builtinId="9" hidden="1"/>
    <cellStyle name="Followed Hyperlink" xfId="130" builtinId="9" hidden="1"/>
    <cellStyle name="Followed Hyperlink" xfId="1438" builtinId="9" hidden="1"/>
    <cellStyle name="Followed Hyperlink" xfId="423" builtinId="9" hidden="1"/>
    <cellStyle name="Followed Hyperlink" xfId="1134" builtinId="9" hidden="1"/>
    <cellStyle name="Followed Hyperlink" xfId="1346" builtinId="9" hidden="1"/>
    <cellStyle name="Followed Hyperlink" xfId="1532" builtinId="9" hidden="1"/>
    <cellStyle name="Followed Hyperlink" xfId="96" builtinId="9" hidden="1"/>
    <cellStyle name="Followed Hyperlink" xfId="798" builtinId="9" hidden="1"/>
    <cellStyle name="Followed Hyperlink" xfId="852" builtinId="9" hidden="1"/>
    <cellStyle name="Followed Hyperlink" xfId="948" builtinId="9" hidden="1"/>
    <cellStyle name="Followed Hyperlink" xfId="651" builtinId="9" hidden="1"/>
    <cellStyle name="Followed Hyperlink" xfId="771" builtinId="9" hidden="1"/>
    <cellStyle name="Followed Hyperlink" xfId="821" builtinId="9" hidden="1"/>
    <cellStyle name="Followed Hyperlink" xfId="996" builtinId="9" hidden="1"/>
    <cellStyle name="Followed Hyperlink" xfId="761" builtinId="9" hidden="1"/>
    <cellStyle name="Followed Hyperlink" xfId="327" builtinId="9" hidden="1"/>
    <cellStyle name="Followed Hyperlink" xfId="706" builtinId="9" hidden="1"/>
    <cellStyle name="Followed Hyperlink" xfId="444" builtinId="9" hidden="1"/>
    <cellStyle name="Followed Hyperlink" xfId="1402" builtinId="9" hidden="1"/>
    <cellStyle name="Followed Hyperlink" xfId="1366" builtinId="9" hidden="1"/>
    <cellStyle name="Followed Hyperlink" xfId="1717" builtinId="9" hidden="1"/>
    <cellStyle name="Followed Hyperlink" xfId="269" builtinId="9" hidden="1"/>
    <cellStyle name="Followed Hyperlink" xfId="1490" builtinId="9" hidden="1"/>
    <cellStyle name="Followed Hyperlink" xfId="906" builtinId="9" hidden="1"/>
    <cellStyle name="Followed Hyperlink" xfId="1254" builtinId="9" hidden="1"/>
    <cellStyle name="Followed Hyperlink" xfId="1548" builtinId="9" hidden="1"/>
    <cellStyle name="Followed Hyperlink" xfId="315" builtinId="9" hidden="1"/>
    <cellStyle name="Followed Hyperlink" xfId="47" builtinId="9" hidden="1"/>
    <cellStyle name="Followed Hyperlink" xfId="820" builtinId="9" hidden="1"/>
    <cellStyle name="Followed Hyperlink" xfId="1498" builtinId="9" hidden="1"/>
    <cellStyle name="Followed Hyperlink" xfId="1192" builtinId="9" hidden="1"/>
    <cellStyle name="Followed Hyperlink" xfId="50" builtinId="9" hidden="1"/>
    <cellStyle name="Followed Hyperlink" xfId="1166" builtinId="9" hidden="1"/>
    <cellStyle name="Followed Hyperlink" xfId="898" builtinId="9" hidden="1"/>
    <cellStyle name="Followed Hyperlink" xfId="1218" builtinId="9" hidden="1"/>
    <cellStyle name="Followed Hyperlink" xfId="242" builtinId="9" hidden="1"/>
    <cellStyle name="Followed Hyperlink" xfId="118" builtinId="9" hidden="1"/>
    <cellStyle name="Followed Hyperlink" xfId="733" builtinId="9" hidden="1"/>
    <cellStyle name="Followed Hyperlink" xfId="662" builtinId="9" hidden="1"/>
    <cellStyle name="Followed Hyperlink" xfId="1436" builtinId="9" hidden="1"/>
    <cellStyle name="Followed Hyperlink" xfId="222" builtinId="9" hidden="1"/>
    <cellStyle name="Followed Hyperlink" xfId="1112" builtinId="9" hidden="1"/>
    <cellStyle name="Followed Hyperlink" xfId="878" builtinId="9" hidden="1"/>
    <cellStyle name="Followed Hyperlink" xfId="461" builtinId="9" hidden="1"/>
    <cellStyle name="Followed Hyperlink" xfId="100" builtinId="9" hidden="1"/>
    <cellStyle name="Followed Hyperlink" xfId="886" builtinId="9" hidden="1"/>
    <cellStyle name="Followed Hyperlink" xfId="1204" builtinId="9" hidden="1"/>
    <cellStyle name="Followed Hyperlink" xfId="223" builtinId="9" hidden="1"/>
    <cellStyle name="Followed Hyperlink" xfId="494" builtinId="9" hidden="1"/>
    <cellStyle name="Followed Hyperlink" xfId="427" builtinId="9" hidden="1"/>
    <cellStyle name="Followed Hyperlink" xfId="277" builtinId="9" hidden="1"/>
    <cellStyle name="Followed Hyperlink" xfId="1400" builtinId="9" hidden="1"/>
    <cellStyle name="Followed Hyperlink" xfId="601" builtinId="9" hidden="1"/>
    <cellStyle name="Followed Hyperlink" xfId="1270" builtinId="9" hidden="1"/>
    <cellStyle name="Followed Hyperlink" xfId="704" builtinId="9" hidden="1"/>
    <cellStyle name="Followed Hyperlink" xfId="221" builtinId="9" hidden="1"/>
    <cellStyle name="Followed Hyperlink" xfId="136" builtinId="9" hidden="1"/>
    <cellStyle name="Followed Hyperlink" xfId="639" builtinId="9" hidden="1"/>
    <cellStyle name="Followed Hyperlink" xfId="203" builtinId="9" hidden="1"/>
    <cellStyle name="Followed Hyperlink" xfId="17" builtinId="9" hidden="1"/>
    <cellStyle name="Followed Hyperlink" xfId="439" builtinId="9" hidden="1"/>
    <cellStyle name="Followed Hyperlink" xfId="1584" builtinId="9" hidden="1"/>
    <cellStyle name="Followed Hyperlink" xfId="805" builtinId="9" hidden="1"/>
    <cellStyle name="Followed Hyperlink" xfId="38" builtinId="9" hidden="1"/>
    <cellStyle name="Followed Hyperlink" xfId="4" builtinId="9" hidden="1"/>
    <cellStyle name="Followed Hyperlink" xfId="368" builtinId="9" hidden="1"/>
    <cellStyle name="Followed Hyperlink" xfId="99" builtinId="9" hidden="1"/>
    <cellStyle name="Followed Hyperlink" xfId="401" builtinId="9" hidden="1"/>
    <cellStyle name="Followed Hyperlink" xfId="1452" builtinId="9" hidden="1"/>
    <cellStyle name="Followed Hyperlink" xfId="395" builtinId="9" hidden="1"/>
    <cellStyle name="Followed Hyperlink" xfId="362" builtinId="9" hidden="1"/>
    <cellStyle name="Followed Hyperlink" xfId="631" builtinId="9" hidden="1"/>
    <cellStyle name="Followed Hyperlink" xfId="1634" builtinId="9" hidden="1"/>
    <cellStyle name="Followed Hyperlink" xfId="591" builtinId="9" hidden="1"/>
    <cellStyle name="Followed Hyperlink" xfId="1586" builtinId="9" hidden="1"/>
    <cellStyle name="Followed Hyperlink" xfId="876" builtinId="9" hidden="1"/>
    <cellStyle name="Followed Hyperlink" xfId="611" builtinId="9" hidden="1"/>
    <cellStyle name="Followed Hyperlink" xfId="1198" builtinId="9" hidden="1"/>
    <cellStyle name="Followed Hyperlink" xfId="278" builtinId="9" hidden="1"/>
    <cellStyle name="Followed Hyperlink" xfId="675" builtinId="9" hidden="1"/>
    <cellStyle name="Followed Hyperlink" xfId="37" builtinId="9" hidden="1"/>
    <cellStyle name="Followed Hyperlink" xfId="1290" builtinId="9" hidden="1"/>
    <cellStyle name="Followed Hyperlink" xfId="824" builtinId="9" hidden="1"/>
    <cellStyle name="Followed Hyperlink" xfId="337" builtinId="9" hidden="1"/>
    <cellStyle name="Followed Hyperlink" xfId="229" builtinId="9" hidden="1"/>
    <cellStyle name="Followed Hyperlink" xfId="1152" builtinId="9" hidden="1"/>
    <cellStyle name="Followed Hyperlink" xfId="540" builtinId="9" hidden="1"/>
    <cellStyle name="Followed Hyperlink" xfId="1330" builtinId="9" hidden="1"/>
    <cellStyle name="Followed Hyperlink" xfId="1536" builtinId="9" hidden="1"/>
    <cellStyle name="Followed Hyperlink" xfId="1054" builtinId="9" hidden="1"/>
    <cellStyle name="Followed Hyperlink" xfId="1534" builtinId="9" hidden="1"/>
    <cellStyle name="Followed Hyperlink" xfId="1138" builtinId="9" hidden="1"/>
    <cellStyle name="Followed Hyperlink" xfId="974" builtinId="9" hidden="1"/>
    <cellStyle name="Followed Hyperlink" xfId="1114" builtinId="9" hidden="1"/>
    <cellStyle name="Followed Hyperlink" xfId="838" builtinId="9" hidden="1"/>
    <cellStyle name="Followed Hyperlink" xfId="326" builtinId="9" hidden="1"/>
    <cellStyle name="Followed Hyperlink" xfId="1106" builtinId="9" hidden="1"/>
    <cellStyle name="Followed Hyperlink" xfId="916" builtinId="9" hidden="1"/>
    <cellStyle name="Followed Hyperlink" xfId="1360" builtinId="9" hidden="1"/>
    <cellStyle name="Followed Hyperlink" xfId="421" builtinId="9" hidden="1"/>
    <cellStyle name="Followed Hyperlink" xfId="1300" builtinId="9" hidden="1"/>
    <cellStyle name="Followed Hyperlink" xfId="1394" builtinId="9" hidden="1"/>
    <cellStyle name="Followed Hyperlink" xfId="314" builtinId="9" hidden="1"/>
    <cellStyle name="Followed Hyperlink" xfId="440" builtinId="9" hidden="1"/>
    <cellStyle name="Followed Hyperlink" xfId="1258" builtinId="9" hidden="1"/>
    <cellStyle name="Followed Hyperlink" xfId="389" builtinId="9" hidden="1"/>
    <cellStyle name="Followed Hyperlink" xfId="256" builtinId="9" hidden="1"/>
    <cellStyle name="Followed Hyperlink" xfId="910" builtinId="9" hidden="1"/>
    <cellStyle name="Followed Hyperlink" xfId="1032" builtinId="9" hidden="1"/>
    <cellStyle name="Followed Hyperlink" xfId="972" builtinId="9" hidden="1"/>
    <cellStyle name="Followed Hyperlink" xfId="641" builtinId="9" hidden="1"/>
    <cellStyle name="Followed Hyperlink" xfId="1064" builtinId="9" hidden="1"/>
    <cellStyle name="Followed Hyperlink" xfId="205" builtinId="9" hidden="1"/>
    <cellStyle name="Followed Hyperlink" xfId="372" builtinId="9" hidden="1"/>
    <cellStyle name="Followed Hyperlink" xfId="411" builtinId="9" hidden="1"/>
    <cellStyle name="Followed Hyperlink" xfId="1098" builtinId="9" hidden="1"/>
    <cellStyle name="Followed Hyperlink" xfId="169" builtinId="9" hidden="1"/>
    <cellStyle name="Followed Hyperlink" xfId="473" builtinId="9" hidden="1"/>
    <cellStyle name="Followed Hyperlink" xfId="1162" builtinId="9" hidden="1"/>
    <cellStyle name="Followed Hyperlink" xfId="1404" builtinId="9" hidden="1"/>
    <cellStyle name="Followed Hyperlink" xfId="598" builtinId="9" hidden="1"/>
    <cellStyle name="Followed Hyperlink" xfId="790" builtinId="9" hidden="1"/>
    <cellStyle name="Followed Hyperlink" xfId="739" builtinId="9" hidden="1"/>
    <cellStyle name="Followed Hyperlink" xfId="185" builtinId="9" hidden="1"/>
    <cellStyle name="Followed Hyperlink" xfId="408" builtinId="9" hidden="1"/>
    <cellStyle name="Followed Hyperlink" xfId="732" builtinId="9" hidden="1"/>
    <cellStyle name="Followed Hyperlink" xfId="211" builtinId="9" hidden="1"/>
    <cellStyle name="Followed Hyperlink" xfId="235" builtinId="9" hidden="1"/>
    <cellStyle name="Followed Hyperlink" xfId="588" builtinId="9" hidden="1"/>
    <cellStyle name="Followed Hyperlink" xfId="600" builtinId="9" hidden="1"/>
    <cellStyle name="Followed Hyperlink" xfId="441" builtinId="9" hidden="1"/>
    <cellStyle name="Followed Hyperlink" xfId="209" builtinId="9" hidden="1"/>
    <cellStyle name="Followed Hyperlink" xfId="547" builtinId="9" hidden="1"/>
    <cellStyle name="Followed Hyperlink" xfId="204" builtinId="9" hidden="1"/>
    <cellStyle name="Followed Hyperlink" xfId="36" builtinId="9" hidden="1"/>
    <cellStyle name="Followed Hyperlink" xfId="90" builtinId="9" hidden="1"/>
    <cellStyle name="Followed Hyperlink" xfId="561" builtinId="9" hidden="1"/>
    <cellStyle name="Followed Hyperlink" xfId="42" builtinId="9" hidden="1"/>
    <cellStyle name="Followed Hyperlink" xfId="645" builtinId="9" hidden="1"/>
    <cellStyle name="Followed Hyperlink" xfId="299" builtinId="9" hidden="1"/>
    <cellStyle name="Followed Hyperlink" xfId="1692" builtinId="9" hidden="1"/>
    <cellStyle name="Followed Hyperlink" xfId="120" builtinId="9" hidden="1"/>
    <cellStyle name="Followed Hyperlink" xfId="45" builtinId="9" hidden="1"/>
    <cellStyle name="Followed Hyperlink" xfId="1068" builtinId="9" hidden="1"/>
    <cellStyle name="Followed Hyperlink" xfId="52" builtinId="9" hidden="1"/>
    <cellStyle name="Followed Hyperlink" xfId="1236" builtinId="9" hidden="1"/>
    <cellStyle name="Followed Hyperlink" xfId="1460" builtinId="9" hidden="1"/>
    <cellStyle name="Followed Hyperlink" xfId="468" builtinId="9" hidden="1"/>
    <cellStyle name="Followed Hyperlink" xfId="363" builtinId="9" hidden="1"/>
    <cellStyle name="Followed Hyperlink" xfId="580" builtinId="9" hidden="1"/>
    <cellStyle name="Followed Hyperlink" xfId="264" builtinId="9" hidden="1"/>
    <cellStyle name="Followed Hyperlink" xfId="1442" builtinId="9" hidden="1"/>
    <cellStyle name="Followed Hyperlink" xfId="329" builtinId="9" hidden="1"/>
    <cellStyle name="Followed Hyperlink" xfId="810" builtinId="9" hidden="1"/>
    <cellStyle name="Followed Hyperlink" xfId="638" builtinId="9" hidden="1"/>
    <cellStyle name="Followed Hyperlink" xfId="353" builtinId="9" hidden="1"/>
    <cellStyle name="Followed Hyperlink" xfId="15" builtinId="9" hidden="1"/>
    <cellStyle name="Followed Hyperlink" xfId="754" builtinId="9" hidden="1"/>
    <cellStyle name="Followed Hyperlink" xfId="539" builtinId="9" hidden="1"/>
    <cellStyle name="Followed Hyperlink" xfId="684" builtinId="9" hidden="1"/>
    <cellStyle name="Followed Hyperlink" xfId="647" builtinId="9" hidden="1"/>
    <cellStyle name="Followed Hyperlink" xfId="1694" builtinId="9" hidden="1"/>
    <cellStyle name="Followed Hyperlink" xfId="267" builtinId="9" hidden="1"/>
    <cellStyle name="Followed Hyperlink" xfId="858" builtinId="9" hidden="1"/>
    <cellStyle name="Followed Hyperlink" xfId="303" builtinId="9" hidden="1"/>
    <cellStyle name="Followed Hyperlink" xfId="1276" builtinId="9" hidden="1"/>
    <cellStyle name="Followed Hyperlink" xfId="1624" builtinId="9" hidden="1"/>
    <cellStyle name="Followed Hyperlink" xfId="396" builtinId="9" hidden="1"/>
    <cellStyle name="Followed Hyperlink" xfId="719" builtinId="9" hidden="1"/>
    <cellStyle name="Followed Hyperlink" xfId="602" builtinId="9" hidden="1"/>
    <cellStyle name="Followed Hyperlink" xfId="746" builtinId="9" hidden="1"/>
    <cellStyle name="Followed Hyperlink" xfId="250" builtinId="9" hidden="1"/>
    <cellStyle name="Followed Hyperlink" xfId="1052" builtinId="9" hidden="1"/>
    <cellStyle name="Followed Hyperlink" xfId="529" builtinId="9" hidden="1"/>
    <cellStyle name="Followed Hyperlink" xfId="775" builtinId="9" hidden="1"/>
    <cellStyle name="Followed Hyperlink" xfId="490" builtinId="9" hidden="1"/>
    <cellStyle name="Followed Hyperlink" xfId="191" builtinId="9" hidden="1"/>
    <cellStyle name="Followed Hyperlink" xfId="22" builtinId="9" hidden="1"/>
    <cellStyle name="Followed Hyperlink" xfId="545" builtinId="9" hidden="1"/>
    <cellStyle name="Followed Hyperlink" xfId="59" builtinId="9" hidden="1"/>
    <cellStyle name="Followed Hyperlink" xfId="607" builtinId="9" hidden="1"/>
    <cellStyle name="Followed Hyperlink" xfId="40" builtinId="9" hidden="1"/>
    <cellStyle name="Followed Hyperlink" xfId="30" builtinId="9" hidden="1"/>
    <cellStyle name="Followed Hyperlink" xfId="164" builtinId="9" hidden="1"/>
    <cellStyle name="Followed Hyperlink" xfId="521" builtinId="9" hidden="1"/>
    <cellStyle name="Followed Hyperlink" xfId="740" builtinId="9" hidden="1"/>
    <cellStyle name="Followed Hyperlink" xfId="166" builtinId="9" hidden="1"/>
    <cellStyle name="Followed Hyperlink" xfId="1450" builtinId="9" hidden="1"/>
    <cellStyle name="Followed Hyperlink" xfId="755" builtinId="9" hidden="1"/>
    <cellStyle name="Followed Hyperlink" xfId="635" builtinId="9" hidden="1"/>
    <cellStyle name="Followed Hyperlink" xfId="77" builtinId="9" hidden="1"/>
    <cellStyle name="Followed Hyperlink" xfId="274" builtinId="9" hidden="1"/>
    <cellStyle name="Followed Hyperlink" xfId="1102" builtinId="9" hidden="1"/>
    <cellStyle name="Followed Hyperlink" xfId="1388" builtinId="9" hidden="1"/>
    <cellStyle name="Followed Hyperlink" xfId="307" builtinId="9" hidden="1"/>
    <cellStyle name="Followed Hyperlink" xfId="1640" builtinId="9" hidden="1"/>
    <cellStyle name="Followed Hyperlink" xfId="310" builtinId="9" hidden="1"/>
    <cellStyle name="Followed Hyperlink" xfId="1140" builtinId="9" hidden="1"/>
    <cellStyle name="Followed Hyperlink" xfId="1626" builtinId="9" hidden="1"/>
    <cellStyle name="Followed Hyperlink" xfId="1180" builtinId="9" hidden="1"/>
    <cellStyle name="Followed Hyperlink" xfId="1214" builtinId="9" hidden="1"/>
    <cellStyle name="Followed Hyperlink" xfId="446" builtinId="9" hidden="1"/>
    <cellStyle name="Followed Hyperlink" xfId="767" builtinId="9" hidden="1"/>
    <cellStyle name="Followed Hyperlink" xfId="382" builtinId="9" hidden="1"/>
    <cellStyle name="Followed Hyperlink" xfId="160" builtinId="9" hidden="1"/>
    <cellStyle name="Followed Hyperlink" xfId="817" builtinId="9" hidden="1"/>
    <cellStyle name="Followed Hyperlink" xfId="1380" builtinId="9" hidden="1"/>
    <cellStyle name="Followed Hyperlink" xfId="553" builtinId="9" hidden="1"/>
    <cellStyle name="Followed Hyperlink" xfId="1398" builtinId="9" hidden="1"/>
    <cellStyle name="Followed Hyperlink" xfId="774" builtinId="9" hidden="1"/>
    <cellStyle name="Followed Hyperlink" xfId="1608" builtinId="9" hidden="1"/>
    <cellStyle name="Followed Hyperlink" xfId="323" builtinId="9" hidden="1"/>
    <cellStyle name="Followed Hyperlink" xfId="1340" builtinId="9" hidden="1"/>
    <cellStyle name="Followed Hyperlink" xfId="448" builtinId="9" hidden="1"/>
    <cellStyle name="Followed Hyperlink" xfId="1682" builtinId="9" hidden="1"/>
    <cellStyle name="Followed Hyperlink" xfId="75" builtinId="9" hidden="1"/>
    <cellStyle name="Followed Hyperlink" xfId="507" builtinId="9" hidden="1"/>
    <cellStyle name="Followed Hyperlink" xfId="676" builtinId="9" hidden="1"/>
    <cellStyle name="Followed Hyperlink" xfId="613" builtinId="9" hidden="1"/>
    <cellStyle name="Followed Hyperlink" xfId="1260" builtinId="9" hidden="1"/>
    <cellStyle name="Followed Hyperlink" xfId="942" builtinId="9" hidden="1"/>
    <cellStyle name="Followed Hyperlink" xfId="1012" builtinId="9" hidden="1"/>
    <cellStyle name="Followed Hyperlink" xfId="643" builtinId="9" hidden="1"/>
    <cellStyle name="Followed Hyperlink" xfId="1650" builtinId="9" hidden="1"/>
    <cellStyle name="Followed Hyperlink" xfId="258" builtinId="9" hidden="1"/>
    <cellStyle name="Followed Hyperlink" xfId="1426" builtinId="9" hidden="1"/>
    <cellStyle name="Followed Hyperlink" xfId="227" builtinId="9" hidden="1"/>
    <cellStyle name="Followed Hyperlink" xfId="686" builtinId="9" hidden="1"/>
    <cellStyle name="Followed Hyperlink" xfId="24" builtinId="9" hidden="1"/>
    <cellStyle name="Followed Hyperlink" xfId="1544" builtinId="9" hidden="1"/>
    <cellStyle name="Followed Hyperlink" xfId="1120" builtinId="9" hidden="1"/>
    <cellStyle name="Followed Hyperlink" xfId="536" builtinId="9" hidden="1"/>
    <cellStyle name="Followed Hyperlink" xfId="212" builtinId="9" hidden="1"/>
    <cellStyle name="Followed Hyperlink" xfId="1084" builtinId="9" hidden="1"/>
    <cellStyle name="Followed Hyperlink" xfId="110" builtinId="9" hidden="1"/>
    <cellStyle name="Followed Hyperlink" xfId="291" builtinId="9" hidden="1"/>
    <cellStyle name="Followed Hyperlink" xfId="815" builtinId="9" hidden="1"/>
    <cellStyle name="Followed Hyperlink" xfId="1612" builtinId="9" hidden="1"/>
    <cellStyle name="Followed Hyperlink" xfId="586" builtinId="9" hidden="1"/>
    <cellStyle name="Followed Hyperlink" xfId="791" builtinId="9" hidden="1"/>
    <cellStyle name="Followed Hyperlink" xfId="1244" builtinId="9" hidden="1"/>
    <cellStyle name="Followed Hyperlink" xfId="505" builtinId="9" hidden="1"/>
    <cellStyle name="Followed Hyperlink" xfId="438" builtinId="9" hidden="1"/>
    <cellStyle name="Followed Hyperlink" xfId="532" builtinId="9" hidden="1"/>
    <cellStyle name="Followed Hyperlink" xfId="1704" builtinId="9" hidden="1"/>
    <cellStyle name="Followed Hyperlink" xfId="1622" builtinId="9" hidden="1"/>
    <cellStyle name="Followed Hyperlink" xfId="844" builtinId="9" hidden="1"/>
    <cellStyle name="Followed Hyperlink" xfId="107" builtinId="9" hidden="1"/>
    <cellStyle name="Followed Hyperlink" xfId="854" builtinId="9" hidden="1"/>
    <cellStyle name="Followed Hyperlink" xfId="27" builtinId="9" hidden="1"/>
    <cellStyle name="Followed Hyperlink" xfId="950" builtinId="9" hidden="1"/>
    <cellStyle name="Followed Hyperlink" xfId="360" builtinId="9" hidden="1"/>
    <cellStyle name="Followed Hyperlink" xfId="1456" builtinId="9" hidden="1"/>
    <cellStyle name="Followed Hyperlink" xfId="134" builtinId="9" hidden="1"/>
    <cellStyle name="Followed Hyperlink" xfId="1556" builtinId="9" hidden="1"/>
    <cellStyle name="Followed Hyperlink" xfId="1268" builtinId="9" hidden="1"/>
    <cellStyle name="Followed Hyperlink" xfId="509" builtinId="9" hidden="1"/>
    <cellStyle name="Followed Hyperlink" xfId="347" builtinId="9" hidden="1"/>
    <cellStyle name="Followed Hyperlink" xfId="1644" builtinId="9" hidden="1"/>
    <cellStyle name="Followed Hyperlink" xfId="283" builtinId="9" hidden="1"/>
    <cellStyle name="Followed Hyperlink" xfId="640" builtinId="9" hidden="1"/>
    <cellStyle name="Followed Hyperlink" xfId="300" builtinId="9" hidden="1"/>
    <cellStyle name="Followed Hyperlink" xfId="413" builtinId="9" hidden="1"/>
    <cellStyle name="Followed Hyperlink" xfId="393" builtinId="9" hidden="1"/>
    <cellStyle name="Followed Hyperlink" xfId="1338" builtinId="9" hidden="1"/>
    <cellStyle name="Followed Hyperlink" xfId="988" builtinId="9" hidden="1"/>
    <cellStyle name="Followed Hyperlink" xfId="55" builtinId="9" hidden="1"/>
    <cellStyle name="Followed Hyperlink" xfId="375" builtinId="9" hidden="1"/>
    <cellStyle name="Followed Hyperlink" xfId="429" builtinId="9" hidden="1"/>
    <cellStyle name="Followed Hyperlink" xfId="1228" builtinId="9" hidden="1"/>
    <cellStyle name="Followed Hyperlink" xfId="1126" builtinId="9" hidden="1"/>
    <cellStyle name="Followed Hyperlink" xfId="687" builtinId="9" hidden="1"/>
    <cellStyle name="Followed Hyperlink" xfId="67" builtinId="9" hidden="1"/>
    <cellStyle name="Followed Hyperlink" xfId="1688" builtinId="9" hidden="1"/>
    <cellStyle name="Followed Hyperlink" xfId="734" builtinId="9" hidden="1"/>
    <cellStyle name="Followed Hyperlink" xfId="457" builtinId="9" hidden="1"/>
    <cellStyle name="Followed Hyperlink" xfId="188" builtinId="9" hidden="1"/>
    <cellStyle name="Followed Hyperlink" xfId="409" builtinId="9" hidden="1"/>
    <cellStyle name="Followed Hyperlink" xfId="391" builtinId="9" hidden="1"/>
    <cellStyle name="Followed Hyperlink" xfId="1154" builtinId="9" hidden="1"/>
    <cellStyle name="Followed Hyperlink" xfId="716" builtinId="9" hidden="1"/>
    <cellStyle name="Followed Hyperlink" xfId="834" builtinId="9" hidden="1"/>
    <cellStyle name="Followed Hyperlink" xfId="924" builtinId="9" hidden="1"/>
    <cellStyle name="Followed Hyperlink" xfId="1504" builtinId="9" hidden="1"/>
    <cellStyle name="Followed Hyperlink" xfId="1540" builtinId="9" hidden="1"/>
    <cellStyle name="Followed Hyperlink" xfId="1262" builtinId="9" hidden="1"/>
    <cellStyle name="Followed Hyperlink" xfId="338" builtinId="9" hidden="1"/>
    <cellStyle name="Followed Hyperlink" xfId="165" builtinId="9" hidden="1"/>
    <cellStyle name="Followed Hyperlink" xfId="1506" builtinId="9" hidden="1"/>
    <cellStyle name="Followed Hyperlink" xfId="74" builtinId="9" hidden="1"/>
    <cellStyle name="Followed Hyperlink" xfId="709" builtinId="9" hidden="1"/>
    <cellStyle name="Followed Hyperlink" xfId="671" builtinId="9" hidden="1"/>
    <cellStyle name="Followed Hyperlink" xfId="378" builtinId="9" hidden="1"/>
    <cellStyle name="Followed Hyperlink" xfId="1124" builtinId="9" hidden="1"/>
    <cellStyle name="Followed Hyperlink" xfId="237" builtinId="9" hidden="1"/>
    <cellStyle name="Followed Hyperlink" xfId="625" builtinId="9" hidden="1"/>
    <cellStyle name="Followed Hyperlink" xfId="1148" builtinId="9" hidden="1"/>
    <cellStyle name="Followed Hyperlink" xfId="262" builtinId="9" hidden="1"/>
    <cellStyle name="Followed Hyperlink" xfId="66" builtinId="9" hidden="1"/>
    <cellStyle name="Followed Hyperlink" xfId="870" builtinId="9" hidden="1"/>
    <cellStyle name="Followed Hyperlink" xfId="695" builtinId="9" hidden="1"/>
    <cellStyle name="Followed Hyperlink" xfId="452" builtinId="9" hidden="1"/>
    <cellStyle name="Followed Hyperlink" xfId="186" builtinId="9" hidden="1"/>
    <cellStyle name="Followed Hyperlink" xfId="619" builtinId="9" hidden="1"/>
    <cellStyle name="Followed Hyperlink" xfId="789" builtinId="9" hidden="1"/>
    <cellStyle name="Followed Hyperlink" xfId="339" builtinId="9" hidden="1"/>
    <cellStyle name="Followed Hyperlink" xfId="576" builtinId="9" hidden="1"/>
    <cellStyle name="Followed Hyperlink" xfId="361" builtinId="9" hidden="1"/>
    <cellStyle name="Followed Hyperlink" xfId="123" builtinId="9" hidden="1"/>
    <cellStyle name="Followed Hyperlink" xfId="84" builtinId="9" hidden="1"/>
    <cellStyle name="Followed Hyperlink" xfId="534" builtinId="9" hidden="1"/>
    <cellStyle name="Followed Hyperlink" xfId="1186" builtinId="9" hidden="1"/>
    <cellStyle name="Followed Hyperlink" xfId="1558" builtinId="9" hidden="1"/>
    <cellStyle name="Followed Hyperlink" xfId="1014" builtinId="9" hidden="1"/>
    <cellStyle name="Followed Hyperlink" xfId="764" builtinId="9" hidden="1"/>
    <cellStyle name="Followed Hyperlink" xfId="177" builtinId="9" hidden="1"/>
    <cellStyle name="Followed Hyperlink" xfId="912" builtinId="9" hidden="1"/>
    <cellStyle name="Followed Hyperlink" xfId="920" builtinId="9" hidden="1"/>
    <cellStyle name="Followed Hyperlink" xfId="599" builtinId="9" hidden="1"/>
    <cellStyle name="Followed Hyperlink" xfId="556" builtinId="9" hidden="1"/>
    <cellStyle name="Followed Hyperlink" xfId="1508" builtinId="9" hidden="1"/>
    <cellStyle name="Followed Hyperlink" xfId="88" builtinId="9" hidden="1"/>
    <cellStyle name="Followed Hyperlink" xfId="1602" builtinId="9" hidden="1"/>
    <cellStyle name="Followed Hyperlink" xfId="1552" builtinId="9" hidden="1"/>
    <cellStyle name="Followed Hyperlink" xfId="13" builtinId="9" hidden="1"/>
    <cellStyle name="Followed Hyperlink" xfId="85" builtinId="9" hidden="1"/>
    <cellStyle name="Followed Hyperlink" xfId="1368" builtinId="9" hidden="1"/>
    <cellStyle name="Followed Hyperlink" xfId="62" builtinId="9" hidden="1"/>
    <cellStyle name="Followed Hyperlink" xfId="622" builtinId="9" hidden="1"/>
    <cellStyle name="Followed Hyperlink" xfId="374" builtinId="9" hidden="1"/>
    <cellStyle name="Followed Hyperlink" xfId="750" builtinId="9" hidden="1"/>
    <cellStyle name="Followed Hyperlink" xfId="170" builtinId="9" hidden="1"/>
    <cellStyle name="Followed Hyperlink" xfId="98" builtinId="9" hidden="1"/>
    <cellStyle name="Followed Hyperlink" xfId="460" builtinId="9" hidden="1"/>
    <cellStyle name="Followed Hyperlink" xfId="272" builtinId="9" hidden="1"/>
    <cellStyle name="Followed Hyperlink" xfId="117" builtinId="9" hidden="1"/>
    <cellStyle name="Followed Hyperlink" xfId="1136" builtinId="9" hidden="1"/>
    <cellStyle name="Followed Hyperlink" xfId="1420" builtinId="9" hidden="1"/>
    <cellStyle name="Followed Hyperlink" xfId="352" builtinId="9" hidden="1"/>
    <cellStyle name="Followed Hyperlink" xfId="397" builtinId="9" hidden="1"/>
    <cellStyle name="Followed Hyperlink" xfId="818" builtinId="9" hidden="1"/>
    <cellStyle name="Followed Hyperlink" xfId="1550" builtinId="9" hidden="1"/>
    <cellStyle name="Followed Hyperlink" xfId="783" builtinId="9" hidden="1"/>
    <cellStyle name="Followed Hyperlink" xfId="306" builtinId="9" hidden="1"/>
    <cellStyle name="Followed Hyperlink" xfId="779" builtinId="9" hidden="1"/>
    <cellStyle name="Followed Hyperlink" xfId="1588" builtinId="9" hidden="1"/>
    <cellStyle name="Followed Hyperlink" xfId="760" builtinId="9" hidden="1"/>
    <cellStyle name="Followed Hyperlink" xfId="470" builtinId="9" hidden="1"/>
    <cellStyle name="Followed Hyperlink" xfId="1374" builtinId="9" hidden="1"/>
    <cellStyle name="Followed Hyperlink" xfId="738" builtinId="9" hidden="1"/>
    <cellStyle name="Followed Hyperlink" xfId="786" builtinId="9" hidden="1"/>
    <cellStyle name="Followed Hyperlink" xfId="1454" builtinId="9" hidden="1"/>
    <cellStyle name="Followed Hyperlink" xfId="634" builtinId="9" hidden="1"/>
    <cellStyle name="Followed Hyperlink" xfId="508" builtinId="9" hidden="1"/>
    <cellStyle name="Followed Hyperlink" xfId="435" builtinId="9" hidden="1"/>
    <cellStyle name="Followed Hyperlink" xfId="998" builtinId="9" hidden="1"/>
    <cellStyle name="Followed Hyperlink" xfId="874" builtinId="9" hidden="1"/>
    <cellStyle name="Followed Hyperlink" xfId="700" builtinId="9" hidden="1"/>
    <cellStyle name="Followed Hyperlink" xfId="714" builtinId="9" hidden="1"/>
    <cellStyle name="Followed Hyperlink" xfId="491" builtinId="9" hidden="1"/>
    <cellStyle name="Followed Hyperlink" xfId="25" builtinId="9" hidden="1"/>
    <cellStyle name="Followed Hyperlink" xfId="94" builtinId="9" hidden="1"/>
    <cellStyle name="Followed Hyperlink" xfId="944" builtinId="9" hidden="1"/>
    <cellStyle name="Followed Hyperlink" xfId="1062" builtinId="9" hidden="1"/>
    <cellStyle name="Followed Hyperlink" xfId="829" builtinId="9" hidden="1"/>
    <cellStyle name="Followed Hyperlink" xfId="230" builtinId="9" hidden="1"/>
    <cellStyle name="Followed Hyperlink" xfId="422" builtinId="9" hidden="1"/>
    <cellStyle name="Followed Hyperlink" xfId="1056" builtinId="9" hidden="1"/>
    <cellStyle name="Followed Hyperlink" xfId="1042" builtinId="9" hidden="1"/>
    <cellStyle name="Followed Hyperlink" xfId="51" builtinId="9" hidden="1"/>
    <cellStyle name="Followed Hyperlink" xfId="720" builtinId="9" hidden="1"/>
    <cellStyle name="Followed Hyperlink" xfId="102" builtinId="9" hidden="1"/>
    <cellStyle name="Followed Hyperlink" xfId="794" builtinId="9" hidden="1"/>
    <cellStyle name="Followed Hyperlink" xfId="1710" builtinId="9" hidden="1"/>
    <cellStyle name="Followed Hyperlink" xfId="400" builtinId="9" hidden="1"/>
    <cellStyle name="Followed Hyperlink" xfId="10" builtinId="9" hidden="1"/>
    <cellStyle name="Followed Hyperlink" xfId="729" builtinId="9" hidden="1"/>
    <cellStyle name="Followed Hyperlink" xfId="804" builtinId="9" hidden="1"/>
    <cellStyle name="Followed Hyperlink" xfId="630" builtinId="9" hidden="1"/>
    <cellStyle name="Followed Hyperlink" xfId="994" builtinId="9" hidden="1"/>
    <cellStyle name="Followed Hyperlink" xfId="19" builtinId="9" hidden="1"/>
    <cellStyle name="Followed Hyperlink" xfId="1222" builtinId="9" hidden="1"/>
    <cellStyle name="Followed Hyperlink" xfId="637" builtinId="9" hidden="1"/>
    <cellStyle name="Followed Hyperlink" xfId="484" builtinId="9" hidden="1"/>
    <cellStyle name="Followed Hyperlink" xfId="1070" builtinId="9" hidden="1"/>
    <cellStyle name="Followed Hyperlink" xfId="689" builtinId="9" hidden="1"/>
    <cellStyle name="Followed Hyperlink" xfId="685" builtinId="9" hidden="1"/>
    <cellStyle name="Followed Hyperlink" xfId="544" builtinId="9" hidden="1"/>
    <cellStyle name="Followed Hyperlink" xfId="1026" builtinId="9" hidden="1"/>
    <cellStyle name="Followed Hyperlink" xfId="1288" builtinId="9" hidden="1"/>
    <cellStyle name="Followed Hyperlink" xfId="537" builtinId="9" hidden="1"/>
    <cellStyle name="Followed Hyperlink" xfId="835" builtinId="9" hidden="1"/>
    <cellStyle name="Followed Hyperlink" xfId="713" builtinId="9" hidden="1"/>
    <cellStyle name="Followed Hyperlink" xfId="976" builtinId="9" hidden="1"/>
    <cellStyle name="Followed Hyperlink" xfId="1176" builtinId="9" hidden="1"/>
    <cellStyle name="Followed Hyperlink" xfId="980" builtinId="9" hidden="1"/>
    <cellStyle name="Followed Hyperlink" xfId="1040" builtinId="9" hidden="1"/>
    <cellStyle name="Followed Hyperlink" xfId="1416" builtinId="9" hidden="1"/>
    <cellStyle name="Followed Hyperlink" xfId="860" builtinId="9" hidden="1"/>
    <cellStyle name="Followed Hyperlink" xfId="1512" builtinId="9" hidden="1"/>
    <cellStyle name="Followed Hyperlink" xfId="681" builtinId="9" hidden="1"/>
    <cellStyle name="Followed Hyperlink" xfId="35" builtinId="9" hidden="1"/>
    <cellStyle name="Followed Hyperlink" xfId="724" builtinId="9" hidden="1"/>
    <cellStyle name="Followed Hyperlink" xfId="392" builtinId="9" hidden="1"/>
    <cellStyle name="Followed Hyperlink" xfId="1470" builtinId="9" hidden="1"/>
    <cellStyle name="Followed Hyperlink" xfId="138" builtinId="9" hidden="1"/>
    <cellStyle name="Followed Hyperlink" xfId="321" builtinId="9" hidden="1"/>
    <cellStyle name="Followed Hyperlink" xfId="868" builtinId="9" hidden="1"/>
    <cellStyle name="Followed Hyperlink" xfId="489" builtinId="9" hidden="1"/>
    <cellStyle name="Followed Hyperlink" xfId="1358" builtinId="9" hidden="1"/>
    <cellStyle name="Followed Hyperlink" xfId="654" builtinId="9" hidden="1"/>
    <cellStyle name="Followed Hyperlink" xfId="892" builtinId="9" hidden="1"/>
    <cellStyle name="Followed Hyperlink" xfId="914" builtinId="9" hidden="1"/>
    <cellStyle name="Followed Hyperlink" xfId="1614" builtinId="9" hidden="1"/>
    <cellStyle name="Followed Hyperlink" xfId="247" builtinId="9" hidden="1"/>
    <cellStyle name="Followed Hyperlink" xfId="43" builtinId="9" hidden="1"/>
    <cellStyle name="Followed Hyperlink" xfId="1326" builtinId="9" hidden="1"/>
    <cellStyle name="Followed Hyperlink" xfId="1238" builtinId="9" hidden="1"/>
    <cellStyle name="Followed Hyperlink" xfId="650" builtinId="9" hidden="1"/>
    <cellStyle name="Followed Hyperlink" xfId="91" builtinId="9" hidden="1"/>
    <cellStyle name="Followed Hyperlink" xfId="698" builtinId="9" hidden="1"/>
    <cellStyle name="Followed Hyperlink" xfId="512" builtinId="9" hidden="1"/>
    <cellStyle name="Followed Hyperlink" xfId="692" builtinId="9" hidden="1"/>
    <cellStyle name="Followed Hyperlink" xfId="79" builtinId="9" hidden="1"/>
    <cellStyle name="Followed Hyperlink" xfId="1520" builtinId="9" hidden="1"/>
    <cellStyle name="Followed Hyperlink" xfId="702" builtinId="9" hidden="1"/>
    <cellStyle name="Followed Hyperlink" xfId="653" builtinId="9" hidden="1"/>
    <cellStyle name="Followed Hyperlink" xfId="1240" builtinId="9" hidden="1"/>
    <cellStyle name="Followed Hyperlink" xfId="1576" builtinId="9" hidden="1"/>
    <cellStyle name="Followed Hyperlink" xfId="462" builtinId="9" hidden="1"/>
    <cellStyle name="Followed Hyperlink" xfId="541" builtinId="9" hidden="1"/>
    <cellStyle name="Followed Hyperlink" xfId="273" builtinId="9" hidden="1"/>
    <cellStyle name="Followed Hyperlink" xfId="1178" builtinId="9" hidden="1"/>
    <cellStyle name="Followed Hyperlink" xfId="1172" builtinId="9" hidden="1"/>
    <cellStyle name="Followed Hyperlink" xfId="721" builtinId="9" hidden="1"/>
    <cellStyle name="Followed Hyperlink" xfId="174" builtinId="9" hidden="1"/>
    <cellStyle name="Followed Hyperlink" xfId="302" builtinId="9" hidden="1"/>
    <cellStyle name="Followed Hyperlink" xfId="192" builtinId="9" hidden="1"/>
    <cellStyle name="Followed Hyperlink" xfId="101" builtinId="9" hidden="1"/>
    <cellStyle name="Followed Hyperlink" xfId="1444" builtinId="9" hidden="1"/>
    <cellStyle name="Followed Hyperlink" xfId="960" builtinId="9" hidden="1"/>
    <cellStyle name="Followed Hyperlink" xfId="1060" builtinId="9" hidden="1"/>
    <cellStyle name="Followed Hyperlink" xfId="63" builtinId="9" hidden="1"/>
    <cellStyle name="Followed Hyperlink" xfId="106" builtinId="9" hidden="1"/>
    <cellStyle name="Followed Hyperlink" xfId="952" builtinId="9" hidden="1"/>
    <cellStyle name="Followed Hyperlink" xfId="217" builtinId="9" hidden="1"/>
    <cellStyle name="Followed Hyperlink" xfId="463" builtinId="9" hidden="1"/>
    <cellStyle name="Followed Hyperlink" xfId="261" builtinId="9" hidden="1"/>
    <cellStyle name="Followed Hyperlink" xfId="287" builtinId="9" hidden="1"/>
    <cellStyle name="Followed Hyperlink" xfId="1414" builtinId="9" hidden="1"/>
    <cellStyle name="Followed Hyperlink" xfId="420" builtinId="9" hidden="1"/>
    <cellStyle name="Followed Hyperlink" xfId="594" builtinId="9" hidden="1"/>
    <cellStyle name="Followed Hyperlink" xfId="349" builtinId="9" hidden="1"/>
    <cellStyle name="Followed Hyperlink" xfId="1598" builtinId="9" hidden="1"/>
    <cellStyle name="Followed Hyperlink" xfId="1118" builtinId="9" hidden="1"/>
    <cellStyle name="Followed Hyperlink" xfId="1486" builtinId="9" hidden="1"/>
    <cellStyle name="Followed Hyperlink" xfId="812" builtinId="9" hidden="1"/>
    <cellStyle name="Followed Hyperlink" xfId="213" builtinId="9" hidden="1"/>
    <cellStyle name="Followed Hyperlink" xfId="827" builtinId="9" hidden="1"/>
    <cellStyle name="Followed Hyperlink" xfId="286" builtinId="9" hidden="1"/>
    <cellStyle name="Followed Hyperlink" xfId="809" builtinId="9" hidden="1"/>
    <cellStyle name="Followed Hyperlink" xfId="71" builtinId="9" hidden="1"/>
    <cellStyle name="Followed Hyperlink" xfId="1362" builtinId="9" hidden="1"/>
    <cellStyle name="Followed Hyperlink" xfId="92" builtinId="9" hidden="1"/>
    <cellStyle name="Followed Hyperlink" xfId="1076" builtinId="9" hidden="1"/>
    <cellStyle name="Followed Hyperlink" xfId="511" builtinId="9" hidden="1"/>
    <cellStyle name="Followed Hyperlink" xfId="432" builtinId="9" hidden="1"/>
    <cellStyle name="Followed Hyperlink" xfId="135" builtinId="9" hidden="1"/>
    <cellStyle name="Followed Hyperlink" xfId="1430" builtinId="9" hidden="1"/>
    <cellStyle name="Followed Hyperlink" xfId="377" builtinId="9" hidden="1"/>
    <cellStyle name="Followed Hyperlink" xfId="180" builtinId="9" hidden="1"/>
    <cellStyle name="Followed Hyperlink" xfId="543" builtinId="9" hidden="1"/>
    <cellStyle name="Followed Hyperlink" xfId="1278" builtinId="9" hidden="1"/>
    <cellStyle name="Followed Hyperlink" xfId="552" builtinId="9" hidden="1"/>
    <cellStyle name="Followed Hyperlink" xfId="1516" builtinId="9" hidden="1"/>
    <cellStyle name="Followed Hyperlink" xfId="1006" builtinId="9" hidden="1"/>
    <cellStyle name="Followed Hyperlink" xfId="387" builtinId="9" hidden="1"/>
    <cellStyle name="Followed Hyperlink" xfId="1578" builtinId="9" hidden="1"/>
    <cellStyle name="Followed Hyperlink" xfId="271" builtinId="9" hidden="1"/>
    <cellStyle name="Followed Hyperlink" xfId="1132" builtinId="9" hidden="1"/>
    <cellStyle name="Followed Hyperlink" xfId="1422" builtinId="9" hidden="1"/>
    <cellStyle name="Followed Hyperlink" xfId="341" builtinId="9" hidden="1"/>
    <cellStyle name="Followed Hyperlink" xfId="167" builtinId="9" hidden="1"/>
    <cellStyle name="Followed Hyperlink" xfId="1510" builtinId="9" hidden="1"/>
    <cellStyle name="Followed Hyperlink" xfId="249" builtinId="9" hidden="1"/>
    <cellStyle name="Followed Hyperlink" xfId="342" builtinId="9" hidden="1"/>
    <cellStyle name="Followed Hyperlink" xfId="1292" builtinId="9" hidden="1"/>
    <cellStyle name="Followed Hyperlink" xfId="527" builtinId="9" hidden="1"/>
    <cellStyle name="Followed Hyperlink" xfId="1604" builtinId="9" hidden="1"/>
    <cellStyle name="Followed Hyperlink" xfId="1016" builtinId="9" hidden="1"/>
    <cellStyle name="Followed Hyperlink" xfId="772" builtinId="9" hidden="1"/>
    <cellStyle name="Followed Hyperlink" xfId="1000" builtinId="9" hidden="1"/>
    <cellStyle name="Followed Hyperlink" xfId="1658" builtinId="9" hidden="1"/>
    <cellStyle name="Followed Hyperlink" xfId="518" builtinId="9" hidden="1"/>
    <cellStyle name="Followed Hyperlink" xfId="335" builtinId="9" hidden="1"/>
    <cellStyle name="Followed Hyperlink" xfId="693" builtinId="9" hidden="1"/>
    <cellStyle name="Followed Hyperlink" xfId="1652" builtinId="9" hidden="1"/>
    <cellStyle name="Followed Hyperlink" xfId="115" builtinId="9" hidden="1"/>
    <cellStyle name="Followed Hyperlink" xfId="1328" builtinId="9" hidden="1"/>
    <cellStyle name="Followed Hyperlink" xfId="546" builtinId="9" hidden="1"/>
    <cellStyle name="Followed Hyperlink" xfId="334" builtinId="9" hidden="1"/>
    <cellStyle name="Followed Hyperlink" xfId="86" builtinId="9" hidden="1"/>
    <cellStyle name="Followed Hyperlink" xfId="665" builtinId="9" hidden="1"/>
    <cellStyle name="Followed Hyperlink" xfId="1156" builtinId="9" hidden="1"/>
    <cellStyle name="Followed Hyperlink" xfId="710" builtinId="9" hidden="1"/>
    <cellStyle name="Followed Hyperlink" xfId="1318" builtinId="9" hidden="1"/>
    <cellStyle name="Followed Hyperlink" xfId="842" builtinId="9" hidden="1"/>
    <cellStyle name="Followed Hyperlink" xfId="32" builtinId="9" hidden="1"/>
    <cellStyle name="Followed Hyperlink" xfId="1700" builtinId="9" hidden="1"/>
    <cellStyle name="Followed Hyperlink" xfId="1568" builtinId="9" hidden="1"/>
    <cellStyle name="Followed Hyperlink" xfId="1378" builtinId="9" hidden="1"/>
    <cellStyle name="Followed Hyperlink" xfId="711" builtinId="9" hidden="1"/>
    <cellStyle name="Followed Hyperlink" xfId="1302" builtinId="9" hidden="1"/>
    <cellStyle name="Followed Hyperlink" xfId="1146" builtinId="9" hidden="1"/>
    <cellStyle name="Followed Hyperlink" xfId="554" builtinId="9" hidden="1"/>
    <cellStyle name="Followed Hyperlink" xfId="248" builtinId="9" hidden="1"/>
    <cellStyle name="Followed Hyperlink" xfId="1476" builtinId="9" hidden="1"/>
    <cellStyle name="Followed Hyperlink" xfId="369" builtinId="9" hidden="1"/>
    <cellStyle name="Followed Hyperlink" xfId="324" builtinId="9" hidden="1"/>
    <cellStyle name="Followed Hyperlink" xfId="351" builtinId="9" hidden="1"/>
    <cellStyle name="Followed Hyperlink" xfId="340" builtinId="9" hidden="1"/>
    <cellStyle name="Followed Hyperlink" xfId="811" builtinId="9" hidden="1"/>
    <cellStyle name="Followed Hyperlink" xfId="210" builtinId="9" hidden="1"/>
    <cellStyle name="Followed Hyperlink" xfId="433" builtinId="9" hidden="1"/>
    <cellStyle name="Followed Hyperlink" xfId="259" builtinId="9" hidden="1"/>
    <cellStyle name="Followed Hyperlink" xfId="225" builtinId="9" hidden="1"/>
    <cellStyle name="Followed Hyperlink" xfId="1702" builtinId="9" hidden="1"/>
    <cellStyle name="Followed Hyperlink" xfId="380" builtinId="9" hidden="1"/>
    <cellStyle name="Followed Hyperlink" xfId="1022" builtinId="9" hidden="1"/>
    <cellStyle name="Followed Hyperlink" xfId="725" builtinId="9" hidden="1"/>
    <cellStyle name="Followed Hyperlink" xfId="298" builtinId="9" hidden="1"/>
    <cellStyle name="Followed Hyperlink" xfId="64" builtinId="9" hidden="1"/>
    <cellStyle name="Followed Hyperlink" xfId="1206" builtinId="9" hidden="1"/>
    <cellStyle name="Followed Hyperlink" xfId="415" builtinId="9" hidden="1"/>
    <cellStyle name="Followed Hyperlink" xfId="528" builtinId="9" hidden="1"/>
    <cellStyle name="Followed Hyperlink" xfId="451" builtinId="9" hidden="1"/>
    <cellStyle name="Followed Hyperlink" xfId="1546" builtinId="9" hidden="1"/>
    <cellStyle name="Followed Hyperlink" xfId="1122" builtinId="9" hidden="1"/>
    <cellStyle name="Followed Hyperlink" xfId="758" builtinId="9" hidden="1"/>
    <cellStyle name="Followed Hyperlink" xfId="183" builtinId="9" hidden="1"/>
    <cellStyle name="Followed Hyperlink" xfId="60" builtinId="9" hidden="1"/>
    <cellStyle name="Followed Hyperlink" xfId="111" builtinId="9" hidden="1"/>
    <cellStyle name="Followed Hyperlink" xfId="1130" builtinId="9" hidden="1"/>
    <cellStyle name="Followed Hyperlink" xfId="562" builtinId="9" hidden="1"/>
    <cellStyle name="Followed Hyperlink" xfId="474" builtinId="9" hidden="1"/>
    <cellStyle name="Followed Hyperlink" xfId="908" builtinId="9" hidden="1"/>
    <cellStyle name="Followed Hyperlink" xfId="296" builtinId="9" hidden="1"/>
    <cellStyle name="Followed Hyperlink" xfId="727" builtinId="9" hidden="1"/>
    <cellStyle name="Followed Hyperlink" xfId="506" builtinId="9" hidden="1"/>
    <cellStyle name="Followed Hyperlink" xfId="437" builtinId="9" hidden="1"/>
    <cellStyle name="Followed Hyperlink" xfId="89" builtinId="9" hidden="1"/>
    <cellStyle name="Followed Hyperlink" xfId="1320" builtinId="9" hidden="1"/>
    <cellStyle name="Followed Hyperlink" xfId="1232" builtinId="9" hidden="1"/>
    <cellStyle name="Followed Hyperlink" xfId="565" builtinId="9" hidden="1"/>
    <cellStyle name="Followed Hyperlink" xfId="112" builtinId="9" hidden="1"/>
    <cellStyle name="Followed Hyperlink" xfId="1696" builtinId="9" hidden="1"/>
    <cellStyle name="Followed Hyperlink" xfId="72" builtinId="9" hidden="1"/>
    <cellStyle name="Followed Hyperlink" xfId="1168" builtinId="9" hidden="1"/>
    <cellStyle name="Followed Hyperlink" xfId="618" builtinId="9" hidden="1"/>
    <cellStyle name="Followed Hyperlink" xfId="542" builtinId="9" hidden="1"/>
    <cellStyle name="Followed Hyperlink" xfId="116" builtinId="9" hidden="1"/>
    <cellStyle name="Followed Hyperlink" xfId="1408" builtinId="9" hidden="1"/>
    <cellStyle name="Followed Hyperlink" xfId="1344" builtinId="9" hidden="1"/>
    <cellStyle name="Followed Hyperlink" xfId="597" builtinId="9" hidden="1"/>
    <cellStyle name="Followed Hyperlink" xfId="346" builtinId="9" hidden="1"/>
    <cellStyle name="Followed Hyperlink" xfId="1596" builtinId="9" hidden="1"/>
    <cellStyle name="Followed Hyperlink" xfId="193" builtinId="9" hidden="1"/>
    <cellStyle name="Followed Hyperlink" xfId="367" builtinId="9" hidden="1"/>
    <cellStyle name="Followed Hyperlink" xfId="487" builtinId="9" hidden="1"/>
    <cellStyle name="Followed Hyperlink" xfId="843" builtinId="9" hidden="1"/>
    <cellStyle name="Followed Hyperlink" xfId="604" builtinId="9" hidden="1"/>
    <cellStyle name="Followed Hyperlink" xfId="313" builtinId="9" hidden="1"/>
    <cellStyle name="Followed Hyperlink" xfId="44" builtinId="9" hidden="1"/>
    <cellStyle name="Followed Hyperlink" xfId="143" builtinId="9" hidden="1"/>
    <cellStyle name="Followed Hyperlink" xfId="199" builtinId="9" hidden="1"/>
    <cellStyle name="Followed Hyperlink" xfId="104" builtinId="9" hidden="1"/>
    <cellStyle name="Followed Hyperlink" xfId="1226" builtinId="9" hidden="1"/>
    <cellStyle name="Followed Hyperlink" xfId="747" builtinId="9" hidden="1"/>
    <cellStyle name="Followed Hyperlink" xfId="319" builtinId="9" hidden="1"/>
    <cellStyle name="Followed Hyperlink" xfId="255" builtinId="9" hidden="1"/>
    <cellStyle name="Followed Hyperlink" xfId="467" builtinId="9" hidden="1"/>
    <cellStyle name="Followed Hyperlink" xfId="550" builtinId="9" hidden="1"/>
    <cellStyle name="Followed Hyperlink" xfId="932" builtinId="9" hidden="1"/>
    <cellStyle name="Followed Hyperlink" xfId="485" builtinId="9" hidden="1"/>
    <cellStyle name="Followed Hyperlink" xfId="1284" builtinId="9" hidden="1"/>
    <cellStyle name="Followed Hyperlink" xfId="582" builtinId="9" hidden="1"/>
    <cellStyle name="Followed Hyperlink" xfId="1628" builtinId="9" hidden="1"/>
    <cellStyle name="Followed Hyperlink" xfId="715" builtinId="9" hidden="1"/>
    <cellStyle name="Followed Hyperlink" xfId="748" builtinId="9" hidden="1"/>
    <cellStyle name="Followed Hyperlink" xfId="902" builtinId="9" hidden="1"/>
    <cellStyle name="Followed Hyperlink" xfId="568" builtinId="9" hidden="1"/>
    <cellStyle name="Followed Hyperlink" xfId="677" builtinId="9" hidden="1"/>
    <cellStyle name="Followed Hyperlink" xfId="31" builtinId="9" hidden="1"/>
    <cellStyle name="Followed Hyperlink" xfId="660" builtinId="9" hidden="1"/>
    <cellStyle name="Followed Hyperlink" xfId="402" builtinId="9" hidden="1"/>
    <cellStyle name="Followed Hyperlink" xfId="770" builtinId="9" hidden="1"/>
    <cellStyle name="Followed Hyperlink" xfId="801" builtinId="9" hidden="1"/>
    <cellStyle name="Followed Hyperlink" xfId="292" builtinId="9" hidden="1"/>
    <cellStyle name="Followed Hyperlink" xfId="394" builtinId="9" hidden="1"/>
    <cellStyle name="Followed Hyperlink" xfId="354" builtinId="9" hidden="1"/>
    <cellStyle name="Followed Hyperlink" xfId="658" builtinId="9" hidden="1"/>
    <cellStyle name="Followed Hyperlink" xfId="792" builtinId="9" hidden="1"/>
    <cellStyle name="Followed Hyperlink" xfId="624" builtinId="9" hidden="1"/>
    <cellStyle name="Followed Hyperlink" xfId="200" builtinId="9" hidden="1"/>
    <cellStyle name="Followed Hyperlink" xfId="206" builtinId="9" hidden="1"/>
    <cellStyle name="Followed Hyperlink" xfId="1656" builtinId="9" hidden="1"/>
    <cellStyle name="Followed Hyperlink" xfId="862" builtinId="9" hidden="1"/>
    <cellStyle name="Followed Hyperlink" xfId="295" builtinId="9" hidden="1"/>
    <cellStyle name="Followed Hyperlink" xfId="358" builtinId="9" hidden="1"/>
    <cellStyle name="Followed Hyperlink" xfId="535" builtinId="9" hidden="1"/>
    <cellStyle name="Followed Hyperlink" xfId="1322" builtinId="9" hidden="1"/>
    <cellStyle name="Followed Hyperlink" xfId="466" builtinId="9" hidden="1"/>
    <cellStyle name="Followed Hyperlink" xfId="477" builtinId="9" hidden="1"/>
    <cellStyle name="Followed Hyperlink" xfId="78" builtinId="9" hidden="1"/>
    <cellStyle name="Followed Hyperlink" xfId="1648" builtinId="9" hidden="1"/>
    <cellStyle name="Followed Hyperlink" xfId="236" builtinId="9" hidden="1"/>
    <cellStyle name="Followed Hyperlink" xfId="694" builtinId="9" hidden="1"/>
    <cellStyle name="Followed Hyperlink" xfId="301" builtinId="9" hidden="1"/>
    <cellStyle name="Followed Hyperlink" xfId="1188" builtinId="9" hidden="1"/>
    <cellStyle name="Followed Hyperlink" xfId="1526" builtinId="9" hidden="1"/>
    <cellStyle name="Followed Hyperlink" xfId="1492" builtinId="9" hidden="1"/>
    <cellStyle name="Followed Hyperlink" xfId="763" builtinId="9" hidden="1"/>
    <cellStyle name="Followed Hyperlink" xfId="674" builtinId="9" hidden="1"/>
    <cellStyle name="Followed Hyperlink" xfId="482" builtinId="9" hidden="1"/>
    <cellStyle name="Followed Hyperlink" xfId="495" builtinId="9" hidden="1"/>
    <cellStyle name="Followed Hyperlink" xfId="1680" builtinId="9" hidden="1"/>
    <cellStyle name="Followed Hyperlink" xfId="364" builtinId="9" hidden="1"/>
    <cellStyle name="Followed Hyperlink" xfId="386" builtinId="9" hidden="1"/>
    <cellStyle name="Followed Hyperlink" xfId="777" builtinId="9" hidden="1"/>
    <cellStyle name="Followed Hyperlink" xfId="1600" builtinId="9" hidden="1"/>
    <cellStyle name="Followed Hyperlink" xfId="1664" builtinId="9" hidden="1"/>
    <cellStyle name="Followed Hyperlink" xfId="573" builtinId="9" hidden="1"/>
    <cellStyle name="Followed Hyperlink" xfId="253" builtinId="9" hidden="1"/>
    <cellStyle name="Followed Hyperlink" xfId="1252" builtinId="9" hidden="1"/>
    <cellStyle name="Followed Hyperlink" xfId="1002" builtinId="9" hidden="1"/>
    <cellStyle name="Followed Hyperlink" xfId="830" builtinId="9" hidden="1"/>
    <cellStyle name="Followed Hyperlink" xfId="672" builtinId="9" hidden="1"/>
    <cellStyle name="Followed Hyperlink" xfId="814" builtinId="9" hidden="1"/>
    <cellStyle name="Followed Hyperlink" xfId="65" builtinId="9" hidden="1"/>
    <cellStyle name="Followed Hyperlink" xfId="1306" builtinId="9" hidden="1"/>
    <cellStyle name="Followed Hyperlink" xfId="958" builtinId="9" hidden="1"/>
    <cellStyle name="Followed Hyperlink" xfId="171" builtinId="9" hidden="1"/>
    <cellStyle name="Followed Hyperlink" xfId="510" builtinId="9" hidden="1"/>
    <cellStyle name="Followed Hyperlink" xfId="293" builtinId="9" hidden="1"/>
    <cellStyle name="Followed Hyperlink" xfId="1082" builtinId="9" hidden="1"/>
    <cellStyle name="Followed Hyperlink" xfId="418" builtinId="9" hidden="1"/>
    <cellStyle name="Followed Hyperlink" xfId="880" builtinId="9" hidden="1"/>
    <cellStyle name="Followed Hyperlink" xfId="1164" builtinId="9" hidden="1"/>
    <cellStyle name="Followed Hyperlink" xfId="137" builtinId="9" hidden="1"/>
    <cellStyle name="Followed Hyperlink" xfId="318" builtinId="9" hidden="1"/>
    <cellStyle name="Followed Hyperlink" xfId="187" builtinId="9" hidden="1"/>
    <cellStyle name="Followed Hyperlink" xfId="679" builtinId="9" hidden="1"/>
    <cellStyle name="Followed Hyperlink" xfId="1092" builtinId="9" hidden="1"/>
    <cellStyle name="Followed Hyperlink" xfId="246" builtinId="9" hidden="1"/>
    <cellStyle name="Followed Hyperlink" xfId="1142" builtinId="9" hidden="1"/>
    <cellStyle name="Followed Hyperlink" xfId="1280" builtinId="9" hidden="1"/>
    <cellStyle name="Followed Hyperlink" xfId="1150" builtinId="9" hidden="1"/>
    <cellStyle name="Followed Hyperlink" xfId="569" builtinId="9" hidden="1"/>
    <cellStyle name="Followed Hyperlink" xfId="128" builtinId="9" hidden="1"/>
    <cellStyle name="Followed Hyperlink" xfId="596" builtinId="9" hidden="1"/>
    <cellStyle name="Followed Hyperlink" xfId="486" builtinId="9" hidden="1"/>
    <cellStyle name="Followed Hyperlink" xfId="434" builtinId="9" hidden="1"/>
    <cellStyle name="Followed Hyperlink" xfId="1386" builtinId="9" hidden="1"/>
    <cellStyle name="Followed Hyperlink" xfId="2" builtinId="9" hidden="1"/>
    <cellStyle name="Followed Hyperlink" xfId="279" builtinId="9" hidden="1"/>
    <cellStyle name="Followed Hyperlink" xfId="664" builtinId="9" hidden="1"/>
    <cellStyle name="Followed Hyperlink" xfId="926" builtinId="9" hidden="1"/>
    <cellStyle name="Followed Hyperlink" xfId="1208" builtinId="9" hidden="1"/>
    <cellStyle name="Followed Hyperlink" xfId="49" builtinId="9" hidden="1"/>
    <cellStyle name="Followed Hyperlink" xfId="233" builtinId="9" hidden="1"/>
    <cellStyle name="Followed Hyperlink" xfId="322" builtinId="9" hidden="1"/>
    <cellStyle name="Followed Hyperlink" xfId="673" builtinId="9" hidden="1"/>
    <cellStyle name="Followed Hyperlink" xfId="113" builtinId="9" hidden="1"/>
    <cellStyle name="Followed Hyperlink" xfId="1494" builtinId="9" hidden="1"/>
    <cellStyle name="Followed Hyperlink" xfId="73" builtinId="9" hidden="1"/>
    <cellStyle name="Followed Hyperlink" xfId="9" builtinId="9" hidden="1"/>
    <cellStyle name="Followed Hyperlink" xfId="628" builtinId="9" hidden="1"/>
    <cellStyle name="Followed Hyperlink" xfId="623" builtinId="9" hidden="1"/>
    <cellStyle name="Followed Hyperlink" xfId="1678" builtinId="9" hidden="1"/>
    <cellStyle name="Followed Hyperlink" xfId="1182" builtinId="9" hidden="1"/>
    <cellStyle name="Followed Hyperlink" xfId="82" builtinId="9" hidden="1"/>
    <cellStyle name="Followed Hyperlink" xfId="1108" builtinId="9" hidden="1"/>
    <cellStyle name="Followed Hyperlink" xfId="23" builtinId="9" hidden="1"/>
    <cellStyle name="Followed Hyperlink" xfId="780" builtinId="9" hidden="1"/>
    <cellStyle name="Followed Hyperlink" xfId="1174" builtinId="9" hidden="1"/>
    <cellStyle name="Followed Hyperlink" xfId="336" builtinId="9" hidden="1"/>
    <cellStyle name="Followed Hyperlink" xfId="646" builtinId="9" hidden="1"/>
    <cellStyle name="Followed Hyperlink" xfId="1514" builtinId="9" hidden="1"/>
    <cellStyle name="Followed Hyperlink" xfId="1220" builtinId="9" hidden="1"/>
    <cellStyle name="Followed Hyperlink" xfId="517" builtinId="9" hidden="1"/>
    <cellStyle name="Followed Hyperlink" xfId="53" builtinId="9" hidden="1"/>
    <cellStyle name="Followed Hyperlink" xfId="252" builtinId="9" hidden="1"/>
    <cellStyle name="Followed Hyperlink" xfId="189" builtinId="9" hidden="1"/>
    <cellStyle name="Followed Hyperlink" xfId="384" builtinId="9" hidden="1"/>
    <cellStyle name="Followed Hyperlink" xfId="606" builtinId="9" hidden="1"/>
    <cellStyle name="Followed Hyperlink" xfId="455" builtinId="9" hidden="1"/>
    <cellStyle name="Followed Hyperlink" xfId="620" builtinId="9" hidden="1"/>
    <cellStyle name="Followed Hyperlink" xfId="57" builtinId="9" hidden="1"/>
    <cellStyle name="Followed Hyperlink" xfId="492" builtinId="9" hidden="1"/>
    <cellStyle name="Followed Hyperlink" xfId="712" builtinId="9" hidden="1"/>
    <cellStyle name="Followed Hyperlink" xfId="1466" builtinId="9" hidden="1"/>
    <cellStyle name="Followed Hyperlink" xfId="304" builtinId="9" hidden="1"/>
    <cellStyle name="Followed Hyperlink" xfId="34" builtinId="9" hidden="1"/>
    <cellStyle name="Followed Hyperlink" xfId="766" builtinId="9" hidden="1"/>
    <cellStyle name="Followed Hyperlink" xfId="608" builtinId="9" hidden="1"/>
    <cellStyle name="Followed Hyperlink" xfId="683" builtinId="9" hidden="1"/>
    <cellStyle name="Followed Hyperlink" xfId="161" builtinId="9" hidden="1"/>
    <cellStyle name="Followed Hyperlink" xfId="1074" builtinId="9" hidden="1"/>
    <cellStyle name="Followed Hyperlink" xfId="1592" builtinId="9" hidden="1"/>
    <cellStyle name="Followed Hyperlink" xfId="275" builtinId="9" hidden="1"/>
    <cellStyle name="Followed Hyperlink" xfId="563" builtinId="9" hidden="1"/>
    <cellStyle name="Followed Hyperlink" xfId="1472" builtinId="9" hidden="1"/>
    <cellStyle name="Followed Hyperlink" xfId="148" builtinId="9" hidden="1"/>
    <cellStyle name="Followed Hyperlink" xfId="496" builtinId="9" hidden="1"/>
    <cellStyle name="Followed Hyperlink" xfId="621" builtinId="9" hidden="1"/>
    <cellStyle name="Followed Hyperlink" xfId="159" builtinId="9" hidden="1"/>
    <cellStyle name="Followed Hyperlink" xfId="954" builtinId="9" hidden="1"/>
    <cellStyle name="Followed Hyperlink" xfId="741" builtinId="9" hidden="1"/>
    <cellStyle name="Followed Hyperlink" xfId="215" builtinId="9" hidden="1"/>
    <cellStyle name="Followed Hyperlink" xfId="699" builtinId="9" hidden="1"/>
    <cellStyle name="Followed Hyperlink" xfId="244" builtinId="9" hidden="1"/>
    <cellStyle name="Followed Hyperlink" xfId="595" builtinId="9" hidden="1"/>
    <cellStyle name="Followed Hyperlink" xfId="1316" builtinId="9" hidden="1"/>
    <cellStyle name="Followed Hyperlink" xfId="655" builtinId="9" hidden="1"/>
    <cellStyle name="Followed Hyperlink" xfId="890" builtinId="9" hidden="1"/>
    <cellStyle name="Followed Hyperlink" xfId="124" builtinId="9" hidden="1"/>
    <cellStyle name="Followed Hyperlink" xfId="884" builtinId="9" hidden="1"/>
    <cellStyle name="Followed Hyperlink" xfId="163" builtinId="9" hidden="1"/>
    <cellStyle name="Followed Hyperlink" xfId="678" builtinId="9" hidden="1"/>
    <cellStyle name="Followed Hyperlink" xfId="795" builtinId="9" hidden="1"/>
    <cellStyle name="Followed Hyperlink" xfId="1194" builtinId="9" hidden="1"/>
    <cellStyle name="Followed Hyperlink" xfId="516" builtinId="9" hidden="1"/>
    <cellStyle name="Followed Hyperlink" xfId="332" builtinId="9" hidden="1"/>
    <cellStyle name="Followed Hyperlink" xfId="799" builtinId="9" hidden="1"/>
    <cellStyle name="Followed Hyperlink" xfId="312" builtinId="9" hidden="1"/>
    <cellStyle name="Followed Hyperlink" xfId="1094" builtinId="9" hidden="1"/>
    <cellStyle name="Followed Hyperlink" xfId="184" builtinId="9" hidden="1"/>
    <cellStyle name="Followed Hyperlink" xfId="497" builtinId="9" hidden="1"/>
    <cellStyle name="Followed Hyperlink" xfId="560" builtinId="9" hidden="1"/>
    <cellStyle name="Followed Hyperlink" xfId="383" builtinId="9" hidden="1"/>
    <cellStyle name="Followed Hyperlink" xfId="417" builtinId="9" hidden="1"/>
    <cellStyle name="Followed Hyperlink" xfId="121" builtinId="9" hidden="1"/>
    <cellStyle name="Followed Hyperlink" xfId="1518" builtinId="9" hidden="1"/>
    <cellStyle name="Followed Hyperlink" xfId="787" builtinId="9" hidden="1"/>
    <cellStyle name="Followed Hyperlink" xfId="1348" builtinId="9" hidden="1"/>
    <cellStyle name="Followed Hyperlink" xfId="1376" builtinId="9" hidden="1"/>
    <cellStyle name="Followed Hyperlink" xfId="58" builtinId="9" hidden="1"/>
    <cellStyle name="Followed Hyperlink" xfId="759" builtinId="9" hidden="1"/>
    <cellStyle name="Followed Hyperlink" xfId="412" builtinId="9" hidden="1"/>
    <cellStyle name="Followed Hyperlink" xfId="1632" builtinId="9" hidden="1"/>
    <cellStyle name="Followed Hyperlink" xfId="896" builtinId="9" hidden="1"/>
    <cellStyle name="Followed Hyperlink" xfId="592" builtinId="9" hidden="1"/>
    <cellStyle name="Followed Hyperlink" xfId="202" builtinId="9" hidden="1"/>
    <cellStyle name="Followed Hyperlink" xfId="1184" builtinId="9" hidden="1"/>
    <cellStyle name="Followed Hyperlink" xfId="793" builtinId="9" hidden="1"/>
    <cellStyle name="Followed Hyperlink" xfId="1562" builtinId="9" hidden="1"/>
    <cellStyle name="Followed Hyperlink" xfId="632" builtinId="9" hidden="1"/>
    <cellStyle name="Followed Hyperlink" xfId="574" builtinId="9" hidden="1"/>
    <cellStyle name="Followed Hyperlink" xfId="610" builtinId="9" hidden="1"/>
    <cellStyle name="Followed Hyperlink" xfId="144" builtinId="9" hidden="1"/>
    <cellStyle name="Followed Hyperlink" xfId="1230" builtinId="9" hidden="1"/>
    <cellStyle name="Followed Hyperlink" xfId="1410" builtinId="9" hidden="1"/>
    <cellStyle name="Followed Hyperlink" xfId="669" builtinId="9" hidden="1"/>
    <cellStyle name="Followed Hyperlink" xfId="343" builtinId="9" hidden="1"/>
    <cellStyle name="Followed Hyperlink" xfId="1274" builtinId="9" hidden="1"/>
    <cellStyle name="Followed Hyperlink" xfId="1390" builtinId="9" hidden="1"/>
    <cellStyle name="Followed Hyperlink" xfId="224" builtinId="9" hidden="1"/>
    <cellStyle name="Followed Hyperlink" xfId="1010" builtinId="9" hidden="1"/>
    <cellStyle name="Followed Hyperlink" xfId="742" builtinId="9" hidden="1"/>
    <cellStyle name="Followed Hyperlink" xfId="201" builtinId="9" hidden="1"/>
    <cellStyle name="Followed Hyperlink" xfId="762" builtinId="9" hidden="1"/>
    <cellStyle name="Followed Hyperlink" xfId="1708" builtinId="9" hidden="1"/>
    <cellStyle name="Followed Hyperlink" xfId="476" builtinId="9" hidden="1"/>
    <cellStyle name="Followed Hyperlink" xfId="1264" builtinId="9" hidden="1"/>
    <cellStyle name="Followed Hyperlink" xfId="1392" builtinId="9" hidden="1"/>
    <cellStyle name="Followed Hyperlink" xfId="1690" builtinId="9" hidden="1"/>
    <cellStyle name="Followed Hyperlink" xfId="656" builtinId="9" hidden="1"/>
    <cellStyle name="Followed Hyperlink" xfId="661" builtinId="9" hidden="1"/>
    <cellStyle name="Followed Hyperlink" xfId="1334" builtinId="9" hidden="1"/>
    <cellStyle name="Followed Hyperlink" xfId="1308" builtinId="9" hidden="1"/>
    <cellStyle name="Followed Hyperlink" xfId="1286" builtinId="9" hidden="1"/>
    <cellStyle name="Followed Hyperlink" xfId="936" builtinId="9" hidden="1"/>
    <cellStyle name="Followed Hyperlink" xfId="659" builtinId="9" hidden="1"/>
    <cellStyle name="Followed Hyperlink" xfId="1418" builtinId="9" hidden="1"/>
    <cellStyle name="Followed Hyperlink" xfId="590" builtinId="9" hidden="1"/>
    <cellStyle name="Followed Hyperlink" xfId="1396" builtinId="9" hidden="1"/>
    <cellStyle name="Followed Hyperlink" xfId="526" builtinId="9" hidden="1"/>
    <cellStyle name="Followed Hyperlink" xfId="744" builtinId="9" hidden="1"/>
    <cellStyle name="Followed Hyperlink" xfId="806" builtinId="9" hidden="1"/>
    <cellStyle name="Followed Hyperlink" xfId="1574" builtinId="9" hidden="1"/>
    <cellStyle name="Followed Hyperlink" xfId="458" builtinId="9" hidden="1"/>
    <cellStyle name="Followed Hyperlink" xfId="140" builtinId="9" hidden="1"/>
    <cellStyle name="Followed Hyperlink" xfId="570" builtinId="9" hidden="1"/>
    <cellStyle name="Followed Hyperlink" xfId="585" builtinId="9" hidden="1"/>
    <cellStyle name="Followed Hyperlink" xfId="1462" builtinId="9" hidden="1"/>
    <cellStyle name="Followed Hyperlink" xfId="756" builtinId="9" hidden="1"/>
    <cellStyle name="Followed Hyperlink" xfId="737" builtinId="9" hidden="1"/>
    <cellStyle name="Followed Hyperlink" xfId="803" builtinId="9" hidden="1"/>
    <cellStyle name="Followed Hyperlink" xfId="173" builtinId="9" hidden="1"/>
    <cellStyle name="Followed Hyperlink" xfId="513" builtinId="9" hidden="1"/>
    <cellStyle name="Followed Hyperlink" xfId="114" builtinId="9" hidden="1"/>
    <cellStyle name="Followed Hyperlink" xfId="753" builtinId="9" hidden="1"/>
    <cellStyle name="Followed Hyperlink" xfId="520" builtinId="9" hidden="1"/>
    <cellStyle name="Followed Hyperlink" xfId="1412" builtinId="9" hidden="1"/>
    <cellStyle name="Followed Hyperlink" xfId="1660" builtinId="9" hidden="1"/>
    <cellStyle name="Followed Hyperlink" xfId="290" builtinId="9" hidden="1"/>
    <cellStyle name="Followed Hyperlink" xfId="831" builtinId="9" hidden="1"/>
    <cellStyle name="Followed Hyperlink" xfId="479" builtinId="9" hidden="1"/>
    <cellStyle name="Followed Hyperlink" xfId="1296" builtinId="9" hidden="1"/>
    <cellStyle name="Followed Hyperlink" xfId="970" builtinId="9" hidden="1"/>
    <cellStyle name="Followed Hyperlink" xfId="150" builtinId="9" hidden="1"/>
    <cellStyle name="Followed Hyperlink" xfId="730" builtinId="9" hidden="1"/>
    <cellStyle name="Followed Hyperlink" xfId="480" builtinId="9" hidden="1"/>
    <cellStyle name="Followed Hyperlink" xfId="807" builtinId="9" hidden="1"/>
    <cellStyle name="Followed Hyperlink" xfId="48" builtinId="9" hidden="1"/>
    <cellStyle name="Followed Hyperlink" xfId="1078" builtinId="9" hidden="1"/>
    <cellStyle name="Followed Hyperlink" xfId="1538" builtinId="9" hidden="1"/>
    <cellStyle name="Followed Hyperlink" xfId="1672" builtinId="9" hidden="1"/>
    <cellStyle name="Followed Hyperlink" xfId="317" builtinId="9" hidden="1"/>
    <cellStyle name="Followed Hyperlink" xfId="97" builtinId="9" hidden="1"/>
    <cellStyle name="Followed Hyperlink" xfId="381" builtinId="9" hidden="1"/>
    <cellStyle name="Followed Hyperlink" xfId="555" builtinId="9" hidden="1"/>
    <cellStyle name="Followed Hyperlink" xfId="388" builtinId="9" hidden="1"/>
    <cellStyle name="Followed Hyperlink" xfId="1478" builtinId="9" hidden="1"/>
    <cellStyle name="Followed Hyperlink" xfId="784" builtinId="9" hidden="1"/>
    <cellStyle name="Followed Hyperlink" xfId="284" builtinId="9" hidden="1"/>
    <cellStyle name="Followed Hyperlink" xfId="548" builtinId="9" hidden="1"/>
    <cellStyle name="Followed Hyperlink" xfId="1642" builtinId="9" hidden="1"/>
    <cellStyle name="Followed Hyperlink" xfId="141" builtinId="9" hidden="1"/>
    <cellStyle name="Followed Hyperlink" xfId="445" builtinId="9" hidden="1"/>
    <cellStyle name="Followed Hyperlink" xfId="735" builtinId="9" hidden="1"/>
    <cellStyle name="Followed Hyperlink" xfId="1336" builtinId="9" hidden="1"/>
    <cellStyle name="Followed Hyperlink" xfId="808" builtinId="9" hidden="1"/>
    <cellStyle name="Followed Hyperlink" xfId="216" builtinId="9" hidden="1"/>
    <cellStyle name="Followed Hyperlink" xfId="848" builtinId="9" hidden="1"/>
    <cellStyle name="Followed Hyperlink" xfId="472" builtinId="9" hidden="1"/>
    <cellStyle name="Followed Hyperlink" xfId="837" builtinId="9" hidden="1"/>
    <cellStyle name="Followed Hyperlink" xfId="297" builtinId="9" hidden="1"/>
    <cellStyle name="Followed Hyperlink" xfId="176" builtinId="9" hidden="1"/>
    <cellStyle name="Followed Hyperlink" xfId="934" builtinId="9" hidden="1"/>
    <cellStyle name="Followed Hyperlink" xfId="1560" builtinId="9" hidden="1"/>
    <cellStyle name="Followed Hyperlink" xfId="254" builtinId="9" hidden="1"/>
    <cellStyle name="Followed Hyperlink" xfId="280" builtinId="9" hidden="1"/>
    <cellStyle name="Followed Hyperlink" xfId="648" builtinId="9" hidden="1"/>
    <cellStyle name="Followed Hyperlink" xfId="182" builtinId="9" hidden="1"/>
    <cellStyle name="Followed Hyperlink" xfId="757" builtinId="9" hidden="1"/>
    <cellStyle name="Followed Hyperlink" xfId="813" builtinId="9" hidden="1"/>
    <cellStyle name="Followed Hyperlink" xfId="769" builtinId="9" hidden="1"/>
    <cellStyle name="Followed Hyperlink" xfId="1080" builtinId="9" hidden="1"/>
    <cellStyle name="Followed Hyperlink" xfId="1128" builtinId="9" hidden="1"/>
    <cellStyle name="Followed Hyperlink" xfId="1580" builtinId="9" hidden="1"/>
    <cellStyle name="Followed Hyperlink" xfId="627" builtinId="9" hidden="1"/>
    <cellStyle name="Followed Hyperlink" xfId="743" builtinId="9" hidden="1"/>
    <cellStyle name="Followed Hyperlink" xfId="1606" builtinId="9" hidden="1"/>
    <cellStyle name="Followed Hyperlink" xfId="333" builtinId="9" hidden="1"/>
    <cellStyle name="Followed Hyperlink" xfId="28" builtinId="9" hidden="1"/>
    <cellStyle name="Followed Hyperlink" xfId="436" builtinId="9" hidden="1"/>
    <cellStyle name="Followed Hyperlink" xfId="450" builtinId="9" hidden="1"/>
    <cellStyle name="Followed Hyperlink" xfId="103" builtinId="9" hidden="1"/>
    <cellStyle name="Followed Hyperlink" xfId="840" builtinId="9" hidden="1"/>
    <cellStyle name="Followed Hyperlink" xfId="325" builtinId="9" hidden="1"/>
    <cellStyle name="Followed Hyperlink" xfId="266" builtinId="9" hidden="1"/>
    <cellStyle name="Followed Hyperlink" xfId="1312" builtinId="9" hidden="1"/>
    <cellStyle name="Followed Hyperlink" xfId="1482" builtinId="9" hidden="1"/>
    <cellStyle name="Followed Hyperlink" xfId="1582" builtinId="9" hidden="1"/>
    <cellStyle name="Followed Hyperlink" xfId="1310" builtinId="9" hidden="1"/>
    <cellStyle name="Followed Hyperlink" xfId="289" builtinId="9" hidden="1"/>
    <cellStyle name="Followed Hyperlink" xfId="964" builtinId="9" hidden="1"/>
    <cellStyle name="Followed Hyperlink" xfId="370" builtinId="9" hidden="1"/>
    <cellStyle name="Followed Hyperlink" xfId="424" builtinId="9" hidden="1"/>
    <cellStyle name="Followed Hyperlink" xfId="519" builtinId="9" hidden="1"/>
    <cellStyle name="Followed Hyperlink" xfId="122" builtinId="9" hidden="1"/>
    <cellStyle name="Followed Hyperlink" xfId="1564" builtinId="9" hidden="1"/>
    <cellStyle name="Followed Hyperlink" xfId="1474" builtinId="9" hidden="1"/>
    <cellStyle name="Followed Hyperlink" xfId="749" builtinId="9" hidden="1"/>
    <cellStyle name="Followed Hyperlink" xfId="575" builtinId="9" hidden="1"/>
    <cellStyle name="Followed Hyperlink" xfId="1104" builtinId="9" hidden="1"/>
    <cellStyle name="Followed Hyperlink" xfId="525" builtinId="9" hidden="1"/>
    <cellStyle name="Followed Hyperlink" xfId="605" builtinId="9" hidden="1"/>
    <cellStyle name="Followed Hyperlink" xfId="642" builtinId="9" hidden="1"/>
    <cellStyle name="Followed Hyperlink" xfId="1034" builtinId="9" hidden="1"/>
    <cellStyle name="Followed Hyperlink" xfId="1528" builtinId="9" hidden="1"/>
    <cellStyle name="Followed Hyperlink" xfId="1572" builtinId="9" hidden="1"/>
    <cellStyle name="Followed Hyperlink" xfId="1224" builtinId="9" hidden="1"/>
    <cellStyle name="Followed Hyperlink" xfId="1272" builtinId="9" hidden="1"/>
    <cellStyle name="Followed Hyperlink" xfId="428" builtinId="9" hidden="1"/>
    <cellStyle name="Followed Hyperlink" xfId="1090" builtinId="9" hidden="1"/>
    <cellStyle name="Followed Hyperlink" xfId="1684" builtinId="9" hidden="1"/>
    <cellStyle name="Followed Hyperlink" xfId="285" builtinId="9" hidden="1"/>
    <cellStyle name="Followed Hyperlink" xfId="93" builtinId="9" hidden="1"/>
    <cellStyle name="Followed Hyperlink" xfId="1234" builtinId="9" hidden="1"/>
    <cellStyle name="Followed Hyperlink" xfId="1674" builtinId="9" hidden="1"/>
    <cellStyle name="Followed Hyperlink" xfId="1666" builtinId="9" hidden="1"/>
    <cellStyle name="Followed Hyperlink" xfId="930" builtinId="9" hidden="1"/>
    <cellStyle name="Followed Hyperlink" xfId="1048" builtinId="9" hidden="1"/>
    <cellStyle name="Followed Hyperlink" xfId="836" builtinId="9" hidden="1"/>
    <cellStyle name="Followed Hyperlink" xfId="190" builtinId="9" hidden="1"/>
    <cellStyle name="Followed Hyperlink" xfId="232" builtinId="9" hidden="1"/>
    <cellStyle name="Followed Hyperlink" xfId="736" builtinId="9" hidden="1"/>
    <cellStyle name="Followed Hyperlink" xfId="1676" builtinId="9" hidden="1"/>
    <cellStyle name="Followed Hyperlink" xfId="578" builtinId="9" hidden="1"/>
    <cellStyle name="Followed Hyperlink" xfId="1018" builtinId="9" hidden="1"/>
    <cellStyle name="Followed Hyperlink" xfId="1502" builtinId="9" hidden="1"/>
    <cellStyle name="Followed Hyperlink" xfId="109" builtinId="9" hidden="1"/>
    <cellStyle name="Followed Hyperlink" xfId="454" builtinId="9" hidden="1"/>
    <cellStyle name="Followed Hyperlink" xfId="649" builtinId="9" hidden="1"/>
    <cellStyle name="Followed Hyperlink" xfId="431" builtinId="9" hidden="1"/>
    <cellStyle name="Followed Hyperlink" xfId="68" builtinId="9" hidden="1"/>
    <cellStyle name="Followed Hyperlink" xfId="797" builtinId="9" hidden="1"/>
    <cellStyle name="Followed Hyperlink" xfId="238" builtinId="9" hidden="1"/>
    <cellStyle name="Followed Hyperlink" xfId="1008" builtinId="9" hidden="1"/>
    <cellStyle name="Followed Hyperlink" xfId="1050" builtinId="9" hidden="1"/>
    <cellStyle name="Followed Hyperlink" xfId="311" builtinId="9" hidden="1"/>
    <cellStyle name="Followed Hyperlink" xfId="523" builtinId="9" hidden="1"/>
    <cellStyle name="Followed Hyperlink" xfId="697" builtinId="9" hidden="1"/>
    <cellStyle name="Followed Hyperlink" xfId="800" builtinId="9" hidden="1"/>
    <cellStyle name="Followed Hyperlink" xfId="1668" builtinId="9" hidden="1"/>
    <cellStyle name="Followed Hyperlink" xfId="46" builtinId="9" hidden="1"/>
    <cellStyle name="Followed Hyperlink" xfId="1356" builtinId="9" hidden="1"/>
    <cellStyle name="Followed Hyperlink" xfId="894" builtinId="9" hidden="1"/>
    <cellStyle name="Followed Hyperlink" xfId="1686" builtinId="9" hidden="1"/>
    <cellStyle name="Followed Hyperlink" xfId="782" builtinId="9" hidden="1"/>
    <cellStyle name="Followed Hyperlink" xfId="220" builtinId="9" hidden="1"/>
    <cellStyle name="Followed Hyperlink" xfId="823" builtinId="9" hidden="1"/>
    <cellStyle name="Followed Hyperlink" xfId="888" builtinId="9" hidden="1"/>
    <cellStyle name="Followed Hyperlink" xfId="1522" builtinId="9" hidden="1"/>
    <cellStyle name="Followed Hyperlink" xfId="1636" builtinId="9" hidden="1"/>
    <cellStyle name="Followed Hyperlink" xfId="1212" builtinId="9" hidden="1"/>
    <cellStyle name="Followed Hyperlink" xfId="614" builtinId="9" hidden="1"/>
    <cellStyle name="Followed Hyperlink" xfId="788" builtinId="9" hidden="1"/>
    <cellStyle name="Followed Hyperlink" xfId="1630" builtinId="9" hidden="1"/>
    <cellStyle name="Followed Hyperlink" xfId="922" builtinId="9" hidden="1"/>
    <cellStyle name="Followed Hyperlink" xfId="498" builtinId="9" hidden="1"/>
    <cellStyle name="Followed Hyperlink" xfId="240" builtinId="9" hidden="1"/>
    <cellStyle name="Followed Hyperlink" xfId="385" builtinId="9" hidden="1"/>
    <cellStyle name="Followed Hyperlink" xfId="557" builtinId="9" hidden="1"/>
    <cellStyle name="Followed Hyperlink" xfId="129" builtinId="9" hidden="1"/>
    <cellStyle name="Followed Hyperlink" xfId="328" builtinId="9" hidden="1"/>
    <cellStyle name="Followed Hyperlink" xfId="615" builtinId="9" hidden="1"/>
    <cellStyle name="Followed Hyperlink" xfId="1024" builtinId="9" hidden="1"/>
    <cellStyle name="Followed Hyperlink" xfId="500" builtinId="9" hidden="1"/>
    <cellStyle name="Followed Hyperlink" xfId="69" builtinId="9" hidden="1"/>
    <cellStyle name="Followed Hyperlink" xfId="765" builtinId="9" hidden="1"/>
    <cellStyle name="Followed Hyperlink" xfId="1524" builtinId="9" hidden="1"/>
    <cellStyle name="Followed Hyperlink" xfId="696" builtinId="9" hidden="1"/>
    <cellStyle name="Followed Hyperlink" xfId="405" builtinId="9" hidden="1"/>
    <cellStyle name="Followed Hyperlink" xfId="1304" builtinId="9" hidden="1"/>
    <cellStyle name="Followed Hyperlink" xfId="1324" builtinId="9" hidden="1"/>
    <cellStyle name="Followed Hyperlink" xfId="414" builtinId="9" hidden="1"/>
    <cellStyle name="Followed Hyperlink" xfId="478" builtinId="9" hidden="1"/>
    <cellStyle name="Followed Hyperlink" xfId="751" builtinId="9" hidden="1"/>
    <cellStyle name="Followed Hyperlink" xfId="245" builtinId="9" hidden="1"/>
    <cellStyle name="Followed Hyperlink" xfId="70" builtinId="9" hidden="1"/>
    <cellStyle name="Followed Hyperlink" xfId="524" builtinId="9" hidden="1"/>
    <cellStyle name="Followed Hyperlink" xfId="1424" builtinId="9" hidden="1"/>
    <cellStyle name="Followed Hyperlink" xfId="320" builtinId="9" hidden="1"/>
    <cellStyle name="Followed Hyperlink" xfId="825" builtinId="9" hidden="1"/>
    <cellStyle name="Followed Hyperlink" xfId="270" builtinId="9" hidden="1"/>
    <cellStyle name="Followed Hyperlink" xfId="745" builtinId="9" hidden="1"/>
    <cellStyle name="Followed Hyperlink" xfId="147" builtinId="9" hidden="1"/>
    <cellStyle name="Followed Hyperlink" xfId="3" builtinId="9" hidden="1"/>
    <cellStyle name="Followed Hyperlink" xfId="357" builtinId="9" hidden="1"/>
    <cellStyle name="Followed Hyperlink" xfId="966" builtinId="9" hidden="1"/>
    <cellStyle name="Followed Hyperlink" xfId="5" builtinId="9" hidden="1"/>
    <cellStyle name="Followed Hyperlink" xfId="522" builtinId="9" hidden="1"/>
    <cellStyle name="Followed Hyperlink" xfId="515" builtinId="9" hidden="1"/>
    <cellStyle name="Followed Hyperlink" xfId="577" builtinId="9" hidden="1"/>
    <cellStyle name="Followed Hyperlink" xfId="1554" builtinId="9" hidden="1"/>
    <cellStyle name="Followed Hyperlink" xfId="288" builtinId="9" hidden="1"/>
    <cellStyle name="Followed Hyperlink" xfId="157" builtinId="9" hidden="1"/>
    <cellStyle name="Followed Hyperlink" xfId="691" builtinId="9" hidden="1"/>
    <cellStyle name="Followed Hyperlink" xfId="365" builtinId="9" hidden="1"/>
    <cellStyle name="Followed Hyperlink" xfId="1266" builtinId="9" hidden="1"/>
    <cellStyle name="Followed Hyperlink" xfId="828" builtinId="9" hidden="1"/>
    <cellStyle name="Followed Hyperlink" xfId="226" builtinId="9" hidden="1"/>
    <cellStyle name="Followed Hyperlink" xfId="126" builtinId="9" hidden="1"/>
    <cellStyle name="Followed Hyperlink" xfId="940" builtinId="9" hidden="1"/>
    <cellStyle name="Followed Hyperlink" xfId="657" builtinId="9" hidden="1"/>
    <cellStyle name="Followed Hyperlink" xfId="722" builtinId="9" hidden="1"/>
    <cellStyle name="Followed Hyperlink" xfId="133" builtinId="9" hidden="1"/>
    <cellStyle name="Followed Hyperlink" xfId="345" builtinId="9" hidden="1"/>
    <cellStyle name="Followed Hyperlink" xfId="593" builtinId="9" hidden="1"/>
    <cellStyle name="Followed Hyperlink" xfId="584" builtinId="9" hidden="1"/>
    <cellStyle name="Followed Hyperlink" xfId="1496" builtinId="9" hidden="1"/>
    <cellStyle name="Followed Hyperlink" xfId="105" builtinId="9" hidden="1"/>
    <cellStyle name="Followed Hyperlink" xfId="197" builtinId="9" hidden="1"/>
    <cellStyle name="Followed Hyperlink" xfId="668" builtinId="9" hidden="1"/>
    <cellStyle name="Followed Hyperlink" xfId="572" builtinId="9" hidden="1"/>
    <cellStyle name="Followed Hyperlink" xfId="551" builtinId="9" hidden="1"/>
    <cellStyle name="Followed Hyperlink" xfId="1" builtinId="9" hidden="1"/>
    <cellStyle name="Followed Hyperlink" xfId="7" builtinId="9" hidden="1"/>
    <cellStyle name="Followed Hyperlink" xfId="802" builtinId="9" hidden="1"/>
    <cellStyle name="Followed Hyperlink" xfId="8" builtinId="9" hidden="1"/>
    <cellStyle name="Followed Hyperlink" xfId="195" builtinId="9" hidden="1"/>
    <cellStyle name="Followed Hyperlink" xfId="928" builtinId="9" hidden="1"/>
    <cellStyle name="Followed Hyperlink" xfId="841" builtinId="9" hidden="1"/>
    <cellStyle name="Followed Hyperlink" xfId="1210" builtinId="9" hidden="1"/>
    <cellStyle name="Followed Hyperlink" xfId="1618" builtinId="9" hidden="1"/>
    <cellStyle name="Followed Hyperlink" xfId="442" builtinId="9" hidden="1"/>
    <cellStyle name="Followed Hyperlink" xfId="514" builtinId="9" hidden="1"/>
    <cellStyle name="Followed Hyperlink" xfId="846" builtinId="9" hidden="1"/>
    <cellStyle name="Followed Hyperlink" xfId="690" builtinId="9" hidden="1"/>
    <cellStyle name="Followed Hyperlink" xfId="260" builtinId="9" hidden="1"/>
    <cellStyle name="Followed Hyperlink" xfId="265" builtinId="9" hidden="1"/>
    <cellStyle name="Followed Hyperlink" xfId="1256" builtinId="9" hidden="1"/>
    <cellStyle name="Followed Hyperlink" xfId="717" builtinId="9" hidden="1"/>
    <cellStyle name="Followed Hyperlink" xfId="251" builtinId="9" hidden="1"/>
    <cellStyle name="Followed Hyperlink" xfId="839" builtinId="9" hidden="1"/>
    <cellStyle name="Followed Hyperlink" xfId="616" builtinId="9" hidden="1"/>
    <cellStyle name="Followed Hyperlink" xfId="1384" builtinId="9" hidden="1"/>
    <cellStyle name="Followed Hyperlink" xfId="956" builtinId="9" hidden="1"/>
    <cellStyle name="Followed Hyperlink" xfId="609" builtinId="9" hidden="1"/>
    <cellStyle name="Followed Hyperlink" xfId="718" builtinId="9" hidden="1"/>
    <cellStyle name="Followed Hyperlink" xfId="145" builtinId="9" hidden="1"/>
    <cellStyle name="Followed Hyperlink" xfId="475" builtinId="9" hidden="1"/>
    <cellStyle name="Followed Hyperlink" xfId="379" builtinId="9" hidden="1"/>
    <cellStyle name="Followed Hyperlink" xfId="564" builtinId="9" hidden="1"/>
    <cellStyle name="Followed Hyperlink" xfId="1200" builtinId="9" hidden="1"/>
    <cellStyle name="Followed Hyperlink" xfId="80" builtinId="9" hidden="1"/>
    <cellStyle name="Followed Hyperlink" xfId="149" builtinId="9" hidden="1"/>
    <cellStyle name="Followed Hyperlink" xfId="449" builtinId="9" hidden="1"/>
    <cellStyle name="Followed Hyperlink" xfId="348" builtinId="9" hidden="1"/>
    <cellStyle name="Followed Hyperlink" xfId="1116" builtinId="9" hidden="1"/>
    <cellStyle name="Followed Hyperlink" xfId="26" builtinId="9" hidden="1"/>
    <cellStyle name="Followed Hyperlink" xfId="1202" builtinId="9" hidden="1"/>
    <cellStyle name="Followed Hyperlink" xfId="1468" builtinId="9" hidden="1"/>
    <cellStyle name="Followed Hyperlink" xfId="151" builtinId="9" hidden="1"/>
    <cellStyle name="Followed Hyperlink" xfId="1282" builtinId="9" hidden="1"/>
    <cellStyle name="Followed Hyperlink" xfId="281" builtinId="9" hidden="1"/>
    <cellStyle name="Followed Hyperlink" xfId="1314" builtinId="9" hidden="1"/>
    <cellStyle name="Followed Hyperlink" xfId="1590" builtinId="9" hidden="1"/>
    <cellStyle name="Followed Hyperlink" xfId="443" builtinId="9" hidden="1"/>
    <cellStyle name="Followed Hyperlink" xfId="459" builtinId="9" hidden="1"/>
    <cellStyle name="Followed Hyperlink" xfId="629" builtinId="9" hidden="1"/>
    <cellStyle name="Followed Hyperlink" xfId="1432" builtinId="9" hidden="1"/>
    <cellStyle name="Followed Hyperlink" xfId="154" builtinId="9" hidden="1"/>
    <cellStyle name="Followed Hyperlink" xfId="571" builtinId="9" hidden="1"/>
    <cellStyle name="Followed Hyperlink" xfId="1196" builtinId="9" hidden="1"/>
    <cellStyle name="Followed Hyperlink" xfId="146" builtinId="9" hidden="1"/>
    <cellStyle name="Followed Hyperlink" xfId="1020" builtinId="9" hidden="1"/>
    <cellStyle name="Followed Hyperlink" xfId="617" builtinId="9" hidden="1"/>
    <cellStyle name="Followed Hyperlink" xfId="207" builtinId="9" hidden="1"/>
    <cellStyle name="Followed Hyperlink" xfId="152" builtinId="9" hidden="1"/>
    <cellStyle name="Followed Hyperlink" xfId="1480" builtinId="9" hidden="1"/>
    <cellStyle name="Followed Hyperlink" xfId="447" builtinId="9" hidden="1"/>
    <cellStyle name="Followed Hyperlink" xfId="1246" builtinId="9" hidden="1"/>
    <cellStyle name="Followed Hyperlink" xfId="155" builtinId="9" hidden="1"/>
    <cellStyle name="Followed Hyperlink" xfId="119" builtinId="9" hidden="1"/>
    <cellStyle name="Followed Hyperlink" xfId="234" builtinId="9" hidden="1"/>
    <cellStyle name="Followed Hyperlink" xfId="331" builtinId="9" hidden="1"/>
    <cellStyle name="Followed Hyperlink" xfId="1566" builtinId="9" hidden="1"/>
    <cellStyle name="Followed Hyperlink" xfId="636" builtinId="9" hidden="1"/>
    <cellStyle name="Followed Hyperlink" xfId="652" builtinId="9" hidden="1"/>
    <cellStyle name="Followed Hyperlink" xfId="228" builtinId="9" hidden="1"/>
    <cellStyle name="Followed Hyperlink" xfId="263" builtinId="9" hidden="1"/>
    <cellStyle name="Followed Hyperlink" xfId="1298" builtinId="9" hidden="1"/>
    <cellStyle name="Followed Hyperlink" xfId="680" builtinId="9" hidden="1"/>
    <cellStyle name="Followed Hyperlink" xfId="1110" builtinId="9" hidden="1"/>
    <cellStyle name="Followed Hyperlink" xfId="918" builtinId="9" hidden="1"/>
    <cellStyle name="Followed Hyperlink" xfId="1654" builtinId="9" hidden="1"/>
    <cellStyle name="Followed Hyperlink" xfId="12" builtinId="9" hidden="1"/>
    <cellStyle name="Followed Hyperlink" xfId="1458" builtinId="9" hidden="1"/>
    <cellStyle name="Followed Hyperlink" xfId="1036" builtinId="9" hidden="1"/>
    <cellStyle name="Followed Hyperlink" xfId="752" builtinId="9" hidden="1"/>
    <cellStyle name="Followed Hyperlink" xfId="1072" builtinId="9" hidden="1"/>
    <cellStyle name="Followed Hyperlink" xfId="1484" builtinId="9" hidden="1"/>
    <cellStyle name="Followed Hyperlink" xfId="579" builtinId="9" hidden="1"/>
    <cellStyle name="Followed Hyperlink" xfId="612" builtinId="9" hidden="1"/>
    <cellStyle name="Followed Hyperlink" xfId="1434" builtinId="9" hidden="1"/>
    <cellStyle name="Followed Hyperlink" xfId="1030" builtinId="9" hidden="1"/>
    <cellStyle name="Followed Hyperlink" xfId="633" builtinId="9" hidden="1"/>
    <cellStyle name="Followed Hyperlink" xfId="708" builtinId="9" hidden="1"/>
    <cellStyle name="Followed Hyperlink" xfId="61" builtinId="9" hidden="1"/>
    <cellStyle name="Followed Hyperlink" xfId="781" builtinId="9" hidden="1"/>
    <cellStyle name="Followed Hyperlink" xfId="1352" builtinId="9" hidden="1"/>
    <cellStyle name="Followed Hyperlink" xfId="76" builtinId="9" hidden="1"/>
    <cellStyle name="Followed Hyperlink" xfId="1616" builtinId="9" hidden="1"/>
    <cellStyle name="Followed Hyperlink" xfId="982" builtinId="9" hidden="1"/>
    <cellStyle name="Followed Hyperlink" xfId="845" builtinId="9" hidden="1"/>
    <cellStyle name="Followed Hyperlink" xfId="493" builtinId="9" hidden="1"/>
    <cellStyle name="Followed Hyperlink" xfId="241" builtinId="9" hidden="1"/>
    <cellStyle name="Followed Hyperlink" xfId="1354" builtinId="9" hidden="1"/>
    <cellStyle name="Followed Hyperlink" xfId="723" builtinId="9" hidden="1"/>
    <cellStyle name="Followed Hyperlink" xfId="826" builtinId="9" hidden="1"/>
    <cellStyle name="Followed Hyperlink" xfId="373" builtinId="9" hidden="1"/>
    <cellStyle name="Followed Hyperlink" xfId="946" builtinId="9" hidden="1"/>
    <cellStyle name="Followed Hyperlink" xfId="549" builtinId="9" hidden="1"/>
    <cellStyle name="Hyperlink" xfId="1441" builtinId="8" hidden="1"/>
    <cellStyle name="Hyperlink" xfId="1349" builtinId="8" hidden="1"/>
    <cellStyle name="Hyperlink" xfId="1327" builtinId="8" hidden="1"/>
    <cellStyle name="Hyperlink" xfId="1539" builtinId="8" hidden="1"/>
    <cellStyle name="Hyperlink" xfId="1211" builtinId="8" hidden="1"/>
    <cellStyle name="Hyperlink" xfId="1345" builtinId="8" hidden="1"/>
    <cellStyle name="Hyperlink" xfId="1289" builtinId="8" hidden="1"/>
    <cellStyle name="Hyperlink" xfId="1579" builtinId="8" hidden="1"/>
    <cellStyle name="Hyperlink" xfId="1571" builtinId="8" hidden="1"/>
    <cellStyle name="Hyperlink" xfId="1159" builtinId="8" hidden="1"/>
    <cellStyle name="Hyperlink" xfId="1387" builtinId="8" hidden="1"/>
    <cellStyle name="Hyperlink" xfId="1425" builtinId="8" hidden="1"/>
    <cellStyle name="Hyperlink" xfId="1033" builtinId="8" hidden="1"/>
    <cellStyle name="Hyperlink" xfId="1529" builtinId="8" hidden="1"/>
    <cellStyle name="Hyperlink" xfId="1237" builtinId="8" hidden="1"/>
    <cellStyle name="Hyperlink" xfId="1347" builtinId="8" hidden="1"/>
    <cellStyle name="Hyperlink" xfId="967" builtinId="8" hidden="1"/>
    <cellStyle name="Hyperlink" xfId="1435" builtinId="8" hidden="1"/>
    <cellStyle name="Hyperlink" xfId="1209" builtinId="8" hidden="1"/>
    <cellStyle name="Hyperlink" xfId="1117" builtinId="8" hidden="1"/>
    <cellStyle name="Hyperlink" xfId="1103" builtinId="8" hidden="1"/>
    <cellStyle name="Hyperlink" xfId="1151" builtinId="8" hidden="1"/>
    <cellStyle name="Hyperlink" xfId="1215" builtinId="8" hidden="1"/>
    <cellStyle name="Hyperlink" xfId="1429" builtinId="8" hidden="1"/>
    <cellStyle name="Hyperlink" xfId="1609" builtinId="8" hidden="1"/>
    <cellStyle name="Hyperlink" xfId="999" builtinId="8" hidden="1"/>
    <cellStyle name="Hyperlink" xfId="1097" builtinId="8" hidden="1"/>
    <cellStyle name="Hyperlink" xfId="1663" builtinId="8" hidden="1"/>
    <cellStyle name="Hyperlink" xfId="961" builtinId="8" hidden="1"/>
    <cellStyle name="Hyperlink" xfId="1657" builtinId="8" hidden="1"/>
    <cellStyle name="Hyperlink" xfId="1457" builtinId="8" hidden="1"/>
    <cellStyle name="Hyperlink" xfId="1133" builtinId="8" hidden="1"/>
    <cellStyle name="Hyperlink" xfId="1357" builtinId="8" hidden="1"/>
    <cellStyle name="Hyperlink" xfId="1547" builtinId="8" hidden="1"/>
    <cellStyle name="Hyperlink" xfId="1693" builtinId="8" hidden="1"/>
    <cellStyle name="Hyperlink" xfId="1373" builtinId="8" hidden="1"/>
    <cellStyle name="Hyperlink" xfId="1129" builtinId="8" hidden="1"/>
    <cellStyle name="Hyperlink" xfId="1537" builtinId="8" hidden="1"/>
    <cellStyle name="Hyperlink" xfId="1281" builtinId="8" hidden="1"/>
    <cellStyle name="Hyperlink" xfId="1557" builtinId="8" hidden="1"/>
    <cellStyle name="Hyperlink" xfId="1716" builtinId="8" hidden="1"/>
    <cellStyle name="Hyperlink" xfId="869" builtinId="8" hidden="1"/>
    <cellStyle name="Hyperlink" xfId="1229" builtinId="8" hidden="1"/>
    <cellStyle name="Hyperlink" xfId="1637" builtinId="8" hidden="1"/>
    <cellStyle name="Hyperlink" xfId="1125" builtinId="8" hidden="1"/>
    <cellStyle name="Hyperlink" xfId="1625" builtinId="8" hidden="1"/>
    <cellStyle name="Hyperlink" xfId="1313" builtinId="8" hidden="1"/>
    <cellStyle name="Hyperlink" xfId="1143" builtinId="8" hidden="1"/>
    <cellStyle name="Hyperlink" xfId="1241" builtinId="8" hidden="1"/>
    <cellStyle name="Hyperlink" xfId="887" builtinId="8" hidden="1"/>
    <cellStyle name="Hyperlink" xfId="1139" builtinId="8" hidden="1"/>
    <cellStyle name="Hyperlink" xfId="859" builtinId="8" hidden="1"/>
    <cellStyle name="Hyperlink" xfId="1503" builtinId="8" hidden="1"/>
    <cellStyle name="Hyperlink" xfId="1623" builtinId="8" hidden="1"/>
    <cellStyle name="Hyperlink" xfId="1259" builtinId="8" hidden="1"/>
    <cellStyle name="Hyperlink" xfId="945" builtinId="8" hidden="1"/>
    <cellStyle name="Hyperlink" xfId="1261" builtinId="8" hidden="1"/>
    <cellStyle name="Hyperlink" xfId="1645" builtinId="8" hidden="1"/>
    <cellStyle name="Hyperlink" xfId="881" builtinId="8" hidden="1"/>
    <cellStyle name="Hyperlink" xfId="1131" builtinId="8" hidden="1"/>
    <cellStyle name="Hyperlink" xfId="1279" builtinId="8" hidden="1"/>
    <cellStyle name="Hyperlink" xfId="913" builtinId="8" hidden="1"/>
    <cellStyle name="Hyperlink" xfId="1455" builtinId="8" hidden="1"/>
    <cellStyle name="Hyperlink" xfId="1465" builtinId="8" hidden="1"/>
    <cellStyle name="Hyperlink" xfId="1473" builtinId="8" hidden="1"/>
    <cellStyle name="Hyperlink" xfId="1057" builtinId="8" hidden="1"/>
    <cellStyle name="Hyperlink" xfId="1119" builtinId="8" hidden="1"/>
    <cellStyle name="Hyperlink" xfId="1207" builtinId="8" hidden="1"/>
    <cellStyle name="Hyperlink" xfId="1081" builtinId="8" hidden="1"/>
    <cellStyle name="Hyperlink" xfId="943" builtinId="8" hidden="1"/>
    <cellStyle name="Hyperlink" xfId="1699" builtinId="8" hidden="1"/>
    <cellStyle name="Hyperlink" xfId="981" builtinId="8" hidden="1"/>
    <cellStyle name="Hyperlink" xfId="1205" builtinId="8" hidden="1"/>
    <cellStyle name="Hyperlink" xfId="1617" builtinId="8" hidden="1"/>
    <cellStyle name="Hyperlink" xfId="1225" builtinId="8" hidden="1"/>
    <cellStyle name="Hyperlink" xfId="1675" builtinId="8" hidden="1"/>
    <cellStyle name="Hyperlink" xfId="1287" builtinId="8" hidden="1"/>
    <cellStyle name="Hyperlink" xfId="899" builtinId="8" hidden="1"/>
    <cellStyle name="Hyperlink" xfId="1201" builtinId="8" hidden="1"/>
    <cellStyle name="Hyperlink" xfId="1293" builtinId="8" hidden="1"/>
    <cellStyle name="Hyperlink" xfId="1499" builtinId="8" hidden="1"/>
    <cellStyle name="Hyperlink" xfId="1251" builtinId="8" hidden="1"/>
    <cellStyle name="Hyperlink" xfId="1077" builtinId="8" hidden="1"/>
    <cellStyle name="Hyperlink" xfId="1343" builtinId="8" hidden="1"/>
    <cellStyle name="Hyperlink" xfId="1405" builtinId="8" hidden="1"/>
    <cellStyle name="Hyperlink" xfId="985" builtinId="8" hidden="1"/>
    <cellStyle name="Hyperlink" xfId="1163" builtinId="8" hidden="1"/>
    <cellStyle name="Hyperlink" xfId="1417" builtinId="8" hidden="1"/>
    <cellStyle name="Hyperlink" xfId="1705" builtinId="8" hidden="1"/>
    <cellStyle name="Hyperlink" xfId="1171" builtinId="8" hidden="1"/>
    <cellStyle name="Hyperlink" xfId="1015" builtinId="8" hidden="1"/>
    <cellStyle name="Hyperlink" xfId="1109" builtinId="8" hidden="1"/>
    <cellStyle name="Hyperlink" xfId="1389" builtinId="8" hidden="1"/>
    <cellStyle name="Hyperlink" xfId="857" builtinId="8" hidden="1"/>
    <cellStyle name="Hyperlink" xfId="1619" builtinId="8" hidden="1"/>
    <cellStyle name="Hyperlink" xfId="1291" builtinId="8" hidden="1"/>
    <cellStyle name="Hyperlink" xfId="1061" builtinId="8" hidden="1"/>
    <cellStyle name="Hyperlink" xfId="1393" builtinId="8" hidden="1"/>
    <cellStyle name="Hyperlink" xfId="883" builtinId="8" hidden="1"/>
    <cellStyle name="Hyperlink" xfId="1431" builtinId="8" hidden="1"/>
    <cellStyle name="Hyperlink" xfId="1173" builtinId="8" hidden="1"/>
    <cellStyle name="Hyperlink" xfId="1041" builtinId="8" hidden="1"/>
    <cellStyle name="Hyperlink" xfId="1083" builtinId="8" hidden="1"/>
    <cellStyle name="Hyperlink" xfId="1253" builtinId="8" hidden="1"/>
    <cellStyle name="Hyperlink" xfId="1577" builtinId="8" hidden="1"/>
    <cellStyle name="Hyperlink" xfId="1583" builtinId="8" hidden="1"/>
    <cellStyle name="Hyperlink" xfId="1633" builtinId="8" hidden="1"/>
    <cellStyle name="Hyperlink" xfId="933" builtinId="8" hidden="1"/>
    <cellStyle name="Hyperlink" xfId="853" builtinId="8" hidden="1"/>
    <cellStyle name="Hyperlink" xfId="1651" builtinId="8" hidden="1"/>
    <cellStyle name="Hyperlink" xfId="1185" builtinId="8" hidden="1"/>
    <cellStyle name="Hyperlink" xfId="1137" builtinId="8" hidden="1"/>
    <cellStyle name="Hyperlink" xfId="1383" builtinId="8" hidden="1"/>
    <cellStyle name="Hyperlink" xfId="1239" builtinId="8" hidden="1"/>
    <cellStyle name="Hyperlink" xfId="1065" builtinId="8" hidden="1"/>
    <cellStyle name="Hyperlink" xfId="1007" builtinId="8" hidden="1"/>
    <cellStyle name="Hyperlink" xfId="923" builtinId="8" hidden="1"/>
    <cellStyle name="Hyperlink" xfId="1411" builtinId="8" hidden="1"/>
    <cellStyle name="Hyperlink" xfId="1141" builtinId="8" hidden="1"/>
    <cellStyle name="Hyperlink" xfId="1045" builtinId="8" hidden="1"/>
    <cellStyle name="Hyperlink" xfId="849" builtinId="8" hidden="1"/>
    <cellStyle name="Hyperlink" xfId="1019" builtinId="8" hidden="1"/>
    <cellStyle name="Hyperlink" xfId="1659" builtinId="8" hidden="1"/>
    <cellStyle name="Hyperlink" xfId="929" builtinId="8" hidden="1"/>
    <cellStyle name="Hyperlink" xfId="1447" builtinId="8" hidden="1"/>
    <cellStyle name="Hyperlink" xfId="1127" builtinId="8" hidden="1"/>
    <cellStyle name="Hyperlink" xfId="1189" builtinId="8" hidden="1"/>
    <cellStyle name="Hyperlink" xfId="1443" builtinId="8" hidden="1"/>
    <cellStyle name="Hyperlink" xfId="1167" builtinId="8" hidden="1"/>
    <cellStyle name="Hyperlink" xfId="1053" builtinId="8" hidden="1"/>
    <cellStyle name="Hyperlink" xfId="1481" builtinId="8" hidden="1"/>
    <cellStyle name="Hyperlink" xfId="1575" builtinId="8" hidden="1"/>
    <cellStyle name="Hyperlink" xfId="1521" builtinId="8" hidden="1"/>
    <cellStyle name="Hyperlink" xfId="983" builtinId="8" hidden="1"/>
    <cellStyle name="Hyperlink" xfId="1485" builtinId="8" hidden="1"/>
    <cellStyle name="Hyperlink" xfId="1303" builtinId="8" hidden="1"/>
    <cellStyle name="Hyperlink" xfId="987" builtinId="8" hidden="1"/>
    <cellStyle name="Hyperlink" xfId="1123" builtinId="8" hidden="1"/>
    <cellStyle name="Hyperlink" xfId="1371" builtinId="8" hidden="1"/>
    <cellStyle name="Hyperlink" xfId="1219" builtinId="8" hidden="1"/>
    <cellStyle name="Hyperlink" xfId="1245" builtinId="8" hidden="1"/>
    <cellStyle name="Hyperlink" xfId="1667" builtinId="8" hidden="1"/>
    <cellStyle name="Hyperlink" xfId="935" builtinId="8" hidden="1"/>
    <cellStyle name="Hyperlink" xfId="905" builtinId="8" hidden="1"/>
    <cellStyle name="Hyperlink" xfId="1165" builtinId="8" hidden="1"/>
    <cellStyle name="Hyperlink" xfId="1247" builtinId="8" hidden="1"/>
    <cellStyle name="Hyperlink" xfId="1489" builtinId="8" hidden="1"/>
    <cellStyle name="Hyperlink" xfId="871" builtinId="8" hidden="1"/>
    <cellStyle name="Hyperlink" xfId="1701" builtinId="8" hidden="1"/>
    <cellStyle name="Hyperlink" xfId="1687" builtinId="8" hidden="1"/>
    <cellStyle name="Hyperlink" xfId="1267" builtinId="8" hidden="1"/>
    <cellStyle name="Hyperlink" xfId="1135" builtinId="8" hidden="1"/>
    <cellStyle name="Hyperlink" xfId="1187" builtinId="8" hidden="1"/>
    <cellStyle name="Hyperlink" xfId="1341" builtinId="8" hidden="1"/>
    <cellStyle name="Hyperlink" xfId="1351" builtinId="8" hidden="1"/>
    <cellStyle name="Hyperlink" xfId="1365" builtinId="8" hidden="1"/>
    <cellStyle name="Hyperlink" xfId="1375" builtinId="8" hidden="1"/>
    <cellStyle name="Hyperlink" xfId="1271" builtinId="8" hidden="1"/>
    <cellStyle name="Hyperlink" xfId="1355" builtinId="8" hidden="1"/>
    <cellStyle name="Hyperlink" xfId="1285" builtinId="8" hidden="1"/>
    <cellStyle name="Hyperlink" xfId="1315" builtinId="8" hidden="1"/>
    <cellStyle name="Hyperlink" xfId="1153" builtinId="8" hidden="1"/>
    <cellStyle name="Hyperlink" xfId="1161" builtinId="8" hidden="1"/>
    <cellStyle name="Hyperlink" xfId="1087" builtinId="8" hidden="1"/>
    <cellStyle name="Hyperlink" xfId="927" builtinId="8" hidden="1"/>
    <cellStyle name="Hyperlink" xfId="1477" builtinId="8" hidden="1"/>
    <cellStyle name="Hyperlink" xfId="1003" builtinId="8" hidden="1"/>
    <cellStyle name="Hyperlink" xfId="1203" builtinId="8" hidden="1"/>
    <cellStyle name="Hyperlink" xfId="1095" builtinId="8" hidden="1"/>
    <cellStyle name="Hyperlink" xfId="1013" builtinId="8" hidden="1"/>
    <cellStyle name="Hyperlink" xfId="855" builtinId="8" hidden="1"/>
    <cellStyle name="Hyperlink" xfId="1177" builtinId="8" hidden="1"/>
    <cellStyle name="Hyperlink" xfId="993" builtinId="8" hidden="1"/>
    <cellStyle name="Hyperlink" xfId="1071" builtinId="8" hidden="1"/>
    <cellStyle name="Hyperlink" xfId="1451" builtinId="8" hidden="1"/>
    <cellStyle name="Hyperlink" xfId="1331" builtinId="8" hidden="1"/>
    <cellStyle name="Hyperlink" xfId="1541" builtinId="8" hidden="1"/>
    <cellStyle name="Hyperlink" xfId="891" builtinId="8" hidden="1"/>
    <cellStyle name="Hyperlink" xfId="893" builtinId="8" hidden="1"/>
    <cellStyle name="Hyperlink" xfId="1697" builtinId="8" hidden="1"/>
    <cellStyle name="Hyperlink" xfId="1525" builtinId="8" hidden="1"/>
    <cellStyle name="Hyperlink" xfId="1047" builtinId="8" hidden="1"/>
    <cellStyle name="Hyperlink" xfId="1009" builtinId="8" hidden="1"/>
    <cellStyle name="Hyperlink" xfId="1403" builtinId="8" hidden="1"/>
    <cellStyle name="Hyperlink" xfId="1147" builtinId="8" hidden="1"/>
    <cellStyle name="Hyperlink" xfId="1295" builtinId="8" hidden="1"/>
    <cellStyle name="Hyperlink" xfId="1607" builtinId="8" hidden="1"/>
    <cellStyle name="Hyperlink" xfId="1363" builtinId="8" hidden="1"/>
    <cellStyle name="Hyperlink" xfId="911" builtinId="8" hidden="1"/>
    <cellStyle name="Hyperlink" xfId="877" builtinId="8" hidden="1"/>
    <cellStyle name="Hyperlink" xfId="1589" builtinId="8" hidden="1"/>
    <cellStyle name="Hyperlink" xfId="1307" builtinId="8" hidden="1"/>
    <cellStyle name="Hyperlink" xfId="1683" builtinId="8" hidden="1"/>
    <cellStyle name="Hyperlink" xfId="1639" builtinId="8" hidden="1"/>
    <cellStyle name="Hyperlink" xfId="1681" builtinId="8" hidden="1"/>
    <cellStyle name="Hyperlink" xfId="1031" builtinId="8" hidden="1"/>
    <cellStyle name="Hyperlink" xfId="1611" builtinId="8" hidden="1"/>
    <cellStyle name="Hyperlink" xfId="1339" builtinId="8" hidden="1"/>
    <cellStyle name="Hyperlink" xfId="965" builtinId="8" hidden="1"/>
    <cellStyle name="Hyperlink" xfId="1533" builtinId="8" hidden="1"/>
    <cellStyle name="Hyperlink" xfId="1073" builtinId="8" hidden="1"/>
    <cellStyle name="Hyperlink" xfId="1517" builtinId="8" hidden="1"/>
    <cellStyle name="Hyperlink" xfId="919" builtinId="8" hidden="1"/>
    <cellStyle name="Hyperlink" xfId="1581" builtinId="8" hidden="1"/>
    <cellStyle name="Hyperlink" xfId="1149" builtinId="8" hidden="1"/>
    <cellStyle name="Hyperlink" xfId="1669" builtinId="8" hidden="1"/>
    <cellStyle name="Hyperlink" xfId="1243" builtinId="8" hidden="1"/>
    <cellStyle name="Hyperlink" xfId="1361" builtinId="8" hidden="1"/>
    <cellStyle name="Hyperlink" xfId="1413" builtinId="8" hidden="1"/>
    <cellStyle name="Hyperlink" xfId="1179" builtinId="8" hidden="1"/>
    <cellStyle name="Hyperlink" xfId="1545" builtinId="8" hidden="1"/>
    <cellStyle name="Hyperlink" xfId="1501" builtinId="8" hidden="1"/>
    <cellStyle name="Hyperlink" xfId="947" builtinId="8" hidden="1"/>
    <cellStyle name="Hyperlink" xfId="1563" builtinId="8" hidden="1"/>
    <cellStyle name="Hyperlink" xfId="1601" builtinId="8" hidden="1"/>
    <cellStyle name="Hyperlink" xfId="1277" builtinId="8" hidden="1"/>
    <cellStyle name="Hyperlink" xfId="955" builtinId="8" hidden="1"/>
    <cellStyle name="Hyperlink" xfId="1397" builtinId="8" hidden="1"/>
    <cellStyle name="Hyperlink" xfId="1427" builtinId="8" hidden="1"/>
    <cellStyle name="Hyperlink" xfId="875" builtinId="8" hidden="1"/>
    <cellStyle name="Hyperlink" xfId="921" builtinId="8" hidden="1"/>
    <cellStyle name="Hyperlink" xfId="865" builtinId="8" hidden="1"/>
    <cellStyle name="Hyperlink" xfId="915" builtinId="8" hidden="1"/>
    <cellStyle name="Hyperlink" xfId="1055" builtinId="8" hidden="1"/>
    <cellStyle name="Hyperlink" xfId="1531" builtinId="8" hidden="1"/>
    <cellStyle name="Hyperlink" xfId="975" builtinId="8" hidden="1"/>
    <cellStyle name="Hyperlink" xfId="1527" builtinId="8" hidden="1"/>
    <cellStyle name="Hyperlink" xfId="1423" builtinId="8" hidden="1"/>
    <cellStyle name="Hyperlink" xfId="885" builtinId="8" hidden="1"/>
    <cellStyle name="Hyperlink" xfId="1059" builtinId="8" hidden="1"/>
    <cellStyle name="Hyperlink" xfId="1565" builtinId="8" hidden="1"/>
    <cellStyle name="Hyperlink" xfId="1051" builtinId="8" hidden="1"/>
    <cellStyle name="Hyperlink" xfId="1089" builtinId="8" hidden="1"/>
    <cellStyle name="Hyperlink" xfId="1067" builtinId="8" hidden="1"/>
    <cellStyle name="Hyperlink" xfId="847" builtinId="8" hidden="1"/>
    <cellStyle name="Hyperlink" xfId="1513" builtinId="8" hidden="1"/>
    <cellStyle name="Hyperlink" xfId="1029" builtinId="8" hidden="1"/>
    <cellStyle name="Hyperlink" xfId="1665" builtinId="8" hidden="1"/>
    <cellStyle name="Hyperlink" xfId="1603" builtinId="8" hidden="1"/>
    <cellStyle name="Hyperlink" xfId="1559" builtinId="8" hidden="1"/>
    <cellStyle name="Hyperlink" xfId="1021" builtinId="8" hidden="1"/>
    <cellStyle name="Hyperlink" xfId="931" builtinId="8" hidden="1"/>
    <cellStyle name="Hyperlink" xfId="1561" builtinId="8" hidden="1"/>
    <cellStyle name="Hyperlink" xfId="963" builtinId="8" hidden="1"/>
    <cellStyle name="Hyperlink" xfId="1401" builtinId="8" hidden="1"/>
    <cellStyle name="Hyperlink" xfId="1269" builtinId="8" hidden="1"/>
    <cellStyle name="Hyperlink" xfId="1479" builtinId="8" hidden="1"/>
    <cellStyle name="Hyperlink" xfId="1621" builtinId="8" hidden="1"/>
    <cellStyle name="Hyperlink" xfId="1197" builtinId="8" hidden="1"/>
    <cellStyle name="Hyperlink" xfId="991" builtinId="8" hidden="1"/>
    <cellStyle name="Hyperlink" xfId="1695" builtinId="8" hidden="1"/>
    <cellStyle name="Hyperlink" xfId="1193" builtinId="8" hidden="1"/>
    <cellStyle name="Hyperlink" xfId="1329" builtinId="8" hidden="1"/>
    <cellStyle name="Hyperlink" xfId="1399" builtinId="8" hidden="1"/>
    <cellStyle name="Hyperlink" xfId="995" builtinId="8" hidden="1"/>
    <cellStyle name="Hyperlink" xfId="1691" builtinId="8" hidden="1"/>
    <cellStyle name="Hyperlink" xfId="1549" builtinId="8" hidden="1"/>
    <cellStyle name="Hyperlink" xfId="1395" builtinId="8" hidden="1"/>
    <cellStyle name="Hyperlink" xfId="1605" builtinId="8" hidden="1"/>
    <cellStyle name="Hyperlink" xfId="1419" builtinId="8" hidden="1"/>
    <cellStyle name="Hyperlink" xfId="1145" builtinId="8" hidden="1"/>
    <cellStyle name="Hyperlink" xfId="1157" builtinId="8" hidden="1"/>
    <cellStyle name="Hyperlink" xfId="1191" builtinId="8" hidden="1"/>
    <cellStyle name="Hyperlink" xfId="1599" builtinId="8" hidden="1"/>
    <cellStyle name="Hyperlink" xfId="1299" builtinId="8" hidden="1"/>
    <cellStyle name="Hyperlink" xfId="1367" builtinId="8" hidden="1"/>
    <cellStyle name="Hyperlink" xfId="1491" builtinId="8" hidden="1"/>
    <cellStyle name="Hyperlink" xfId="973" builtinId="8" hidden="1"/>
    <cellStyle name="Hyperlink" xfId="1275" builtinId="8" hidden="1"/>
    <cellStyle name="Hyperlink" xfId="861" builtinId="8" hidden="1"/>
    <cellStyle name="Hyperlink" xfId="1377" builtinId="8" hidden="1"/>
    <cellStyle name="Hyperlink" xfId="1661" builtinId="8" hidden="1"/>
    <cellStyle name="Hyperlink" xfId="1011" builtinId="8" hidden="1"/>
    <cellStyle name="Hyperlink" xfId="1655" builtinId="8" hidden="1"/>
    <cellStyle name="Hyperlink" xfId="867" builtinId="8" hidden="1"/>
    <cellStyle name="Hyperlink" xfId="1223" builtinId="8" hidden="1"/>
    <cellStyle name="Hyperlink" xfId="1627" builtinId="8" hidden="1"/>
    <cellStyle name="Hyperlink" xfId="1283" builtinId="8" hidden="1"/>
    <cellStyle name="Hyperlink" xfId="1629" builtinId="8" hidden="1"/>
    <cellStyle name="Hyperlink" xfId="1323" builtinId="8" hidden="1"/>
    <cellStyle name="Hyperlink" xfId="1437" builtinId="8" hidden="1"/>
    <cellStyle name="Hyperlink" xfId="1685" builtinId="8" hidden="1"/>
    <cellStyle name="Hyperlink" xfId="1487" builtinId="8" hidden="1"/>
    <cellStyle name="Hyperlink" xfId="1475" builtinId="8" hidden="1"/>
    <cellStyle name="Hyperlink" xfId="1635" builtinId="8" hidden="1"/>
    <cellStyle name="Hyperlink" xfId="1093" builtinId="8" hidden="1"/>
    <cellStyle name="Hyperlink" xfId="1381" builtinId="8" hidden="1"/>
    <cellStyle name="Hyperlink" xfId="1587" builtinId="8" hidden="1"/>
    <cellStyle name="Hyperlink" xfId="1105" builtinId="8" hidden="1"/>
    <cellStyle name="Hyperlink" xfId="917" builtinId="8" hidden="1"/>
    <cellStyle name="Hyperlink" xfId="1593" builtinId="8" hidden="1"/>
    <cellStyle name="Hyperlink" xfId="1433" builtinId="8" hidden="1"/>
    <cellStyle name="Hyperlink" xfId="1319" builtinId="8" hidden="1"/>
    <cellStyle name="Hyperlink" xfId="1523" builtinId="8" hidden="1"/>
    <cellStyle name="Hyperlink" xfId="1075" builtinId="8" hidden="1"/>
    <cellStyle name="Hyperlink" xfId="1235" builtinId="8" hidden="1"/>
    <cellStyle name="Hyperlink" xfId="1649" builtinId="8" hidden="1"/>
    <cellStyle name="Hyperlink" xfId="1595" builtinId="8" hidden="1"/>
    <cellStyle name="Hyperlink" xfId="1471" builtinId="8" hidden="1"/>
    <cellStyle name="Hyperlink" xfId="1647" builtinId="8" hidden="1"/>
    <cellStyle name="Hyperlink" xfId="1079" builtinId="8" hidden="1"/>
    <cellStyle name="Hyperlink" xfId="1265" builtinId="8" hidden="1"/>
    <cellStyle name="Hyperlink" xfId="1107" builtinId="8" hidden="1"/>
    <cellStyle name="Hyperlink" xfId="1597" builtinId="8" hidden="1"/>
    <cellStyle name="Hyperlink" xfId="1445" builtinId="8" hidden="1"/>
    <cellStyle name="Hyperlink" xfId="1493" builtinId="8" hidden="1"/>
    <cellStyle name="Hyperlink" xfId="949" builtinId="8" hidden="1"/>
    <cellStyle name="Hyperlink" xfId="959" builtinId="8" hidden="1"/>
    <cellStyle name="Hyperlink" xfId="971" builtinId="8" hidden="1"/>
    <cellStyle name="Hyperlink" xfId="979" builtinId="8" hidden="1"/>
    <cellStyle name="Hyperlink" xfId="889" builtinId="8" hidden="1"/>
    <cellStyle name="Hyperlink" xfId="1321" builtinId="8" hidden="1"/>
    <cellStyle name="Hyperlink" xfId="901" builtinId="8" hidden="1"/>
    <cellStyle name="Hyperlink" xfId="1113" builtinId="8" hidden="1"/>
    <cellStyle name="Hyperlink" xfId="1461" builtinId="8" hidden="1"/>
    <cellStyle name="Hyperlink" xfId="1469" builtinId="8" hidden="1"/>
    <cellStyle name="Hyperlink" xfId="1555" builtinId="8" hidden="1"/>
    <cellStyle name="Hyperlink" xfId="1069" builtinId="8" hidden="1"/>
    <cellStyle name="Hyperlink" xfId="863" builtinId="8" hidden="1"/>
    <cellStyle name="Hyperlink" xfId="1497" builtinId="8" hidden="1"/>
    <cellStyle name="Hyperlink" xfId="1407" builtinId="8" hidden="1"/>
    <cellStyle name="Hyperlink" xfId="1311" builtinId="8" hidden="1"/>
    <cellStyle name="Hyperlink" xfId="1099" builtinId="8" hidden="1"/>
    <cellStyle name="Hyperlink" xfId="1519" builtinId="8" hidden="1"/>
    <cellStyle name="Hyperlink" xfId="1463" builtinId="8" hidden="1"/>
    <cellStyle name="Hyperlink" xfId="1385" builtinId="8" hidden="1"/>
    <cellStyle name="Hyperlink" xfId="1309" builtinId="8" hidden="1"/>
    <cellStyle name="Hyperlink" xfId="1183" builtinId="8" hidden="1"/>
    <cellStyle name="Hyperlink" xfId="1175" builtinId="8" hidden="1"/>
    <cellStyle name="Hyperlink" xfId="1673" builtinId="8" hidden="1"/>
    <cellStyle name="Hyperlink" xfId="1027" builtinId="8" hidden="1"/>
    <cellStyle name="Hyperlink" xfId="1111" builtinId="8" hidden="1"/>
    <cellStyle name="Hyperlink" xfId="1543" builtinId="8" hidden="1"/>
    <cellStyle name="Hyperlink" xfId="1615" builtinId="8" hidden="1"/>
    <cellStyle name="Hyperlink" xfId="1535" builtinId="8" hidden="1"/>
    <cellStyle name="Hyperlink" xfId="1643" builtinId="8" hidden="1"/>
    <cellStyle name="Hyperlink" xfId="909" builtinId="8" hidden="1"/>
    <cellStyle name="Hyperlink" xfId="1421" builtinId="8" hidden="1"/>
    <cellStyle name="Hyperlink" xfId="969" builtinId="8" hidden="1"/>
    <cellStyle name="Hyperlink" xfId="1169" builtinId="8" hidden="1"/>
    <cellStyle name="Hyperlink" xfId="1217" builtinId="8" hidden="1"/>
    <cellStyle name="Hyperlink" xfId="1379" builtinId="8" hidden="1"/>
    <cellStyle name="Hyperlink" xfId="1679" builtinId="8" hidden="1"/>
    <cellStyle name="Hyperlink" xfId="1155" builtinId="8" hidden="1"/>
    <cellStyle name="Hyperlink" xfId="1495" builtinId="8" hidden="1"/>
    <cellStyle name="Hyperlink" xfId="1249" builtinId="8" hidden="1"/>
    <cellStyle name="Hyperlink" xfId="851" builtinId="8" hidden="1"/>
    <cellStyle name="Hyperlink" xfId="1369" builtinId="8" hidden="1"/>
    <cellStyle name="Hyperlink" xfId="1483" builtinId="8" hidden="1"/>
    <cellStyle name="Hyperlink" xfId="1199" builtinId="8" hidden="1"/>
    <cellStyle name="Hyperlink" xfId="925" builtinId="8" hidden="1"/>
    <cellStyle name="Hyperlink" xfId="1325" builtinId="8" hidden="1"/>
    <cellStyle name="Hyperlink" xfId="1671" builtinId="8" hidden="1"/>
    <cellStyle name="Hyperlink" xfId="1631" builtinId="8" hidden="1"/>
    <cellStyle name="Hyperlink" xfId="1449" builtinId="8" hidden="1"/>
    <cellStyle name="Hyperlink" xfId="1091" builtinId="8" hidden="1"/>
    <cellStyle name="Hyperlink" xfId="941" builtinId="8" hidden="1"/>
    <cellStyle name="Hyperlink" xfId="1085" builtinId="8" hidden="1"/>
    <cellStyle name="Hyperlink" xfId="1553" builtinId="8" hidden="1"/>
    <cellStyle name="Hyperlink" xfId="879" builtinId="8" hidden="1"/>
    <cellStyle name="Hyperlink" xfId="1703" builtinId="8" hidden="1"/>
    <cellStyle name="Hyperlink" xfId="1689" builtinId="8" hidden="1"/>
    <cellStyle name="Hyperlink" xfId="1613" builtinId="8" hidden="1"/>
    <cellStyle name="Hyperlink" xfId="895" builtinId="8" hidden="1"/>
    <cellStyle name="Hyperlink" xfId="1025" builtinId="8" hidden="1"/>
    <cellStyle name="Hyperlink" xfId="1035" builtinId="8" hidden="1"/>
    <cellStyle name="Hyperlink" xfId="1049" builtinId="8" hidden="1"/>
    <cellStyle name="Hyperlink" xfId="1063" builtinId="8" hidden="1"/>
    <cellStyle name="Hyperlink" xfId="1709" builtinId="8" hidden="1"/>
    <cellStyle name="Hyperlink" xfId="1039" builtinId="8" hidden="1"/>
    <cellStyle name="Hyperlink" xfId="1043" builtinId="8" hidden="1"/>
    <cellStyle name="Hyperlink" xfId="1301" builtinId="8" hidden="1"/>
    <cellStyle name="Hyperlink" xfId="1551" builtinId="8" hidden="1"/>
    <cellStyle name="Hyperlink" xfId="1263" builtinId="8" hidden="1"/>
    <cellStyle name="Hyperlink" xfId="1585" builtinId="8" hidden="1"/>
    <cellStyle name="Hyperlink" xfId="1511" builtinId="8" hidden="1"/>
    <cellStyle name="Hyperlink" xfId="1213" builtinId="8" hidden="1"/>
    <cellStyle name="Hyperlink" xfId="1653" builtinId="8" hidden="1"/>
    <cellStyle name="Hyperlink" xfId="1335" builtinId="8" hidden="1"/>
    <cellStyle name="Hyperlink" xfId="903" builtinId="8" hidden="1"/>
    <cellStyle name="Hyperlink" xfId="1641" builtinId="8" hidden="1"/>
    <cellStyle name="Hyperlink" xfId="1507" builtinId="8" hidden="1"/>
    <cellStyle name="Hyperlink" xfId="907" builtinId="8" hidden="1"/>
    <cellStyle name="Hyperlink" xfId="1233" builtinId="8" hidden="1"/>
    <cellStyle name="Hyperlink" xfId="1353" builtinId="8" hidden="1"/>
    <cellStyle name="Hyperlink" xfId="1391" builtinId="8" hidden="1"/>
    <cellStyle name="Hyperlink" xfId="1005" builtinId="8" hidden="1"/>
    <cellStyle name="Hyperlink" xfId="1591" builtinId="8" hidden="1"/>
    <cellStyle name="Hyperlink" xfId="1509" builtinId="8" hidden="1"/>
    <cellStyle name="Hyperlink" xfId="1017" builtinId="8" hidden="1"/>
    <cellStyle name="Hyperlink" xfId="951" builtinId="8" hidden="1"/>
    <cellStyle name="Hyperlink" xfId="1273" builtinId="8" hidden="1"/>
    <cellStyle name="Hyperlink" xfId="1459" builtinId="8" hidden="1"/>
    <cellStyle name="Hyperlink" xfId="1505" builtinId="8" hidden="1"/>
    <cellStyle name="Hyperlink" xfId="1221" builtinId="8" hidden="1"/>
    <cellStyle name="Hyperlink" xfId="1255" builtinId="8" hidden="1"/>
    <cellStyle name="Hyperlink" xfId="1453" builtinId="8" hidden="1"/>
    <cellStyle name="Hyperlink" xfId="1409" builtinId="8" hidden="1"/>
    <cellStyle name="Hyperlink" xfId="1231" builtinId="8" hidden="1"/>
    <cellStyle name="Hyperlink" xfId="1567" builtinId="8" hidden="1"/>
    <cellStyle name="Hyperlink" xfId="1227" builtinId="8" hidden="1"/>
    <cellStyle name="Hyperlink" xfId="1001" builtinId="8" hidden="1"/>
    <cellStyle name="Hyperlink" xfId="1181" builtinId="8" hidden="1"/>
    <cellStyle name="Hyperlink" xfId="997" builtinId="8" hidden="1"/>
    <cellStyle name="Hyperlink" xfId="1297" builtinId="8" hidden="1"/>
    <cellStyle name="Hyperlink" xfId="1257" builtinId="8" hidden="1"/>
    <cellStyle name="Hyperlink" xfId="977" builtinId="8" hidden="1"/>
    <cellStyle name="Hyperlink" xfId="1439" builtinId="8" hidden="1"/>
    <cellStyle name="Hyperlink" xfId="1121" builtinId="8" hidden="1"/>
    <cellStyle name="Hyperlink" xfId="897" builtinId="8" hidden="1"/>
    <cellStyle name="Hyperlink" xfId="873" builtinId="8" hidden="1"/>
    <cellStyle name="Hyperlink" xfId="1333" builtinId="8" hidden="1"/>
    <cellStyle name="Hyperlink" xfId="1677" builtinId="8" hidden="1"/>
    <cellStyle name="Hyperlink" xfId="1317" builtinId="8" hidden="1"/>
    <cellStyle name="Hyperlink" xfId="1023" builtinId="8" hidden="1"/>
    <cellStyle name="Hyperlink" xfId="1359" builtinId="8" hidden="1"/>
    <cellStyle name="Hyperlink" xfId="1115" builtinId="8" hidden="1"/>
    <cellStyle name="Hyperlink" xfId="1711" builtinId="8" hidden="1"/>
    <cellStyle name="Hyperlink" xfId="939" builtinId="8" hidden="1"/>
    <cellStyle name="Hyperlink" xfId="1573" builtinId="8" hidden="1"/>
    <cellStyle name="Hyperlink" xfId="1305" builtinId="8" hidden="1"/>
    <cellStyle name="Hyperlink" xfId="1515" builtinId="8" hidden="1"/>
    <cellStyle name="Hyperlink" xfId="1467" builtinId="8" hidden="1"/>
    <cellStyle name="Hyperlink" xfId="1415" builtinId="8" hidden="1"/>
    <cellStyle name="Hyperlink" xfId="953" builtinId="8" hidden="1"/>
    <cellStyle name="Hyperlink" xfId="989" builtinId="8" hidden="1"/>
    <cellStyle name="Hyperlink" xfId="1101" builtinId="8" hidden="1"/>
    <cellStyle name="Hyperlink" xfId="1707" builtinId="8" hidden="1"/>
    <cellStyle name="Hyperlink" xfId="1569" builtinId="8" hidden="1"/>
    <cellStyle name="Hyperlink" xfId="937" builtinId="8" hidden="1"/>
    <cellStyle name="Hyperlink" xfId="1195" builtinId="8" hidden="1"/>
    <cellStyle name="Hyperlink" xfId="1337" builtinId="8" hidden="1"/>
    <cellStyle name="Hyperlink" xfId="957" builtinId="8" hidden="1"/>
    <cellStyle name="Hyperlink" xfId="1037" builtinId="8" hidden="1"/>
    <cellStyle name="Normal" xfId="0" builtinId="0"/>
    <cellStyle name="Normal 2" xfId="1713"/>
    <cellStyle name="Normal 2 2" xfId="1719"/>
    <cellStyle name="Normal 3" xfId="1718"/>
    <cellStyle name="Normal 3 2" xfId="1723"/>
    <cellStyle name="Percent" xfId="1724" builtinId="5"/>
  </cellStyles>
  <dxfs count="1364"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EDB1B1"/>
        </patternFill>
      </fill>
    </dxf>
    <dxf>
      <font>
        <color theme="3" tint="-0.24994659260841701"/>
      </font>
      <fill>
        <patternFill>
          <bgColor theme="3" tint="0.59996337778862885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rgb="FF007E39"/>
      </font>
      <fill>
        <patternFill>
          <bgColor rgb="FF92D050"/>
        </patternFill>
      </fill>
    </dxf>
    <dxf>
      <font>
        <color theme="9" tint="-0.24994659260841701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EDB1B1"/>
        </patternFill>
      </fill>
    </dxf>
    <dxf>
      <font>
        <color theme="3" tint="-0.24994659260841701"/>
      </font>
      <fill>
        <patternFill>
          <bgColor theme="3" tint="0.59996337778862885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rgb="FF007E39"/>
      </font>
      <fill>
        <patternFill>
          <bgColor rgb="FF92D050"/>
        </patternFill>
      </fill>
    </dxf>
    <dxf>
      <font>
        <color theme="9" tint="-0.2499465926084170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EDB1B1"/>
        </patternFill>
      </fill>
    </dxf>
    <dxf>
      <font>
        <color theme="3" tint="-0.24994659260841701"/>
      </font>
      <fill>
        <patternFill>
          <bgColor theme="3" tint="0.59996337778862885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rgb="FF007E39"/>
      </font>
      <fill>
        <patternFill>
          <bgColor rgb="FF92D050"/>
        </patternFill>
      </fill>
    </dxf>
    <dxf>
      <font>
        <color theme="9" tint="-0.2499465926084170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EDB1B1"/>
        </patternFill>
      </fill>
    </dxf>
    <dxf>
      <font>
        <color theme="3" tint="-0.24994659260841701"/>
      </font>
      <fill>
        <patternFill>
          <bgColor theme="3" tint="0.59996337778862885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rgb="FF007E39"/>
      </font>
      <fill>
        <patternFill>
          <bgColor rgb="FF92D050"/>
        </patternFill>
      </fill>
    </dxf>
    <dxf>
      <font>
        <color theme="9" tint="-0.2499465926084170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EDB1B1"/>
        </patternFill>
      </fill>
    </dxf>
    <dxf>
      <font>
        <color theme="3" tint="-0.24994659260841701"/>
      </font>
      <fill>
        <patternFill>
          <bgColor theme="3" tint="0.59996337778862885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rgb="FF007E39"/>
      </font>
      <fill>
        <patternFill>
          <bgColor rgb="FF92D050"/>
        </patternFill>
      </fill>
    </dxf>
    <dxf>
      <font>
        <color theme="9" tint="-0.2499465926084170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EDB1B1"/>
        </patternFill>
      </fill>
    </dxf>
    <dxf>
      <font>
        <color theme="3" tint="-0.24994659260841701"/>
      </font>
      <fill>
        <patternFill>
          <bgColor theme="3" tint="0.59996337778862885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rgb="FF007E39"/>
      </font>
      <fill>
        <patternFill>
          <bgColor rgb="FF92D050"/>
        </patternFill>
      </fill>
    </dxf>
    <dxf>
      <font>
        <color theme="9" tint="-0.2499465926084170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EDB1B1"/>
        </patternFill>
      </fill>
    </dxf>
    <dxf>
      <font>
        <color theme="3" tint="-0.24994659260841701"/>
      </font>
      <fill>
        <patternFill>
          <bgColor theme="3" tint="0.59996337778862885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rgb="FF007E39"/>
      </font>
      <fill>
        <patternFill>
          <bgColor rgb="FF92D050"/>
        </patternFill>
      </fill>
    </dxf>
    <dxf>
      <font>
        <color theme="9" tint="-0.24994659260841701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EDB1B1"/>
        </patternFill>
      </fill>
    </dxf>
    <dxf>
      <font>
        <color theme="3" tint="-0.24994659260841701"/>
      </font>
      <fill>
        <patternFill>
          <bgColor theme="3" tint="0.59996337778862885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rgb="FF007E39"/>
      </font>
      <fill>
        <patternFill>
          <bgColor rgb="FF92D050"/>
        </patternFill>
      </fill>
    </dxf>
    <dxf>
      <font>
        <color theme="9" tint="-0.2499465926084170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EDB1B1"/>
        </patternFill>
      </fill>
    </dxf>
    <dxf>
      <font>
        <color theme="3" tint="-0.24994659260841701"/>
      </font>
      <fill>
        <patternFill>
          <bgColor theme="3" tint="0.59996337778862885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rgb="FF007E39"/>
      </font>
      <fill>
        <patternFill>
          <bgColor rgb="FF92D050"/>
        </patternFill>
      </fill>
    </dxf>
    <dxf>
      <font>
        <color theme="9" tint="-0.2499465926084170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EDB1B1"/>
        </patternFill>
      </fill>
    </dxf>
    <dxf>
      <font>
        <color theme="3" tint="-0.24994659260841701"/>
      </font>
      <fill>
        <patternFill>
          <bgColor theme="3" tint="0.59996337778862885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rgb="FF007E39"/>
      </font>
      <fill>
        <patternFill>
          <bgColor rgb="FF92D050"/>
        </patternFill>
      </fill>
    </dxf>
    <dxf>
      <font>
        <color theme="9" tint="-0.2499465926084170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EDB1B1"/>
        </patternFill>
      </fill>
    </dxf>
    <dxf>
      <font>
        <color theme="3" tint="-0.24994659260841701"/>
      </font>
      <fill>
        <patternFill>
          <bgColor theme="3" tint="0.59996337778862885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rgb="FF007E39"/>
      </font>
      <fill>
        <patternFill>
          <bgColor rgb="FF92D050"/>
        </patternFill>
      </fill>
    </dxf>
    <dxf>
      <font>
        <color theme="9" tint="-0.2499465926084170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EDB1B1"/>
        </patternFill>
      </fill>
    </dxf>
    <dxf>
      <font>
        <color theme="3" tint="-0.24994659260841701"/>
      </font>
      <fill>
        <patternFill>
          <bgColor theme="3" tint="0.59996337778862885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rgb="FF007E39"/>
      </font>
      <fill>
        <patternFill>
          <bgColor rgb="FF92D050"/>
        </patternFill>
      </fill>
    </dxf>
    <dxf>
      <font>
        <color theme="9" tint="-0.2499465926084170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EDB1B1"/>
        </patternFill>
      </fill>
    </dxf>
    <dxf>
      <font>
        <color theme="3" tint="-0.24994659260841701"/>
      </font>
      <fill>
        <patternFill>
          <bgColor theme="3" tint="0.59996337778862885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rgb="FF007E39"/>
      </font>
      <fill>
        <patternFill>
          <bgColor rgb="FF92D050"/>
        </patternFill>
      </fill>
    </dxf>
    <dxf>
      <font>
        <color theme="9" tint="-0.2499465926084170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EDB1B1"/>
        </patternFill>
      </fill>
    </dxf>
    <dxf>
      <font>
        <color theme="3" tint="-0.24994659260841701"/>
      </font>
      <fill>
        <patternFill>
          <bgColor theme="3" tint="0.59996337778862885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rgb="FF007E39"/>
      </font>
      <fill>
        <patternFill>
          <bgColor rgb="FF92D050"/>
        </patternFill>
      </fill>
    </dxf>
    <dxf>
      <font>
        <color theme="9" tint="-0.2499465926084170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EDB1B1"/>
        </patternFill>
      </fill>
    </dxf>
    <dxf>
      <font>
        <color theme="3" tint="-0.24994659260841701"/>
      </font>
      <fill>
        <patternFill>
          <bgColor theme="3" tint="0.59996337778862885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rgb="FF007E39"/>
      </font>
      <fill>
        <patternFill>
          <bgColor rgb="FF92D050"/>
        </patternFill>
      </fill>
    </dxf>
    <dxf>
      <font>
        <color theme="9" tint="-0.2499465926084170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EDB1B1"/>
        </patternFill>
      </fill>
    </dxf>
    <dxf>
      <font>
        <color theme="3" tint="-0.24994659260841701"/>
      </font>
      <fill>
        <patternFill>
          <bgColor theme="3" tint="0.59996337778862885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rgb="FF007E39"/>
      </font>
      <fill>
        <patternFill>
          <bgColor rgb="FF92D050"/>
        </patternFill>
      </fill>
    </dxf>
    <dxf>
      <font>
        <color theme="9" tint="-0.2499465926084170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EDB1B1"/>
        </patternFill>
      </fill>
    </dxf>
    <dxf>
      <font>
        <color theme="3" tint="-0.24994659260841701"/>
      </font>
      <fill>
        <patternFill>
          <bgColor theme="3" tint="0.59996337778862885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rgb="FF007E39"/>
      </font>
      <fill>
        <patternFill>
          <bgColor rgb="FF92D050"/>
        </patternFill>
      </fill>
    </dxf>
    <dxf>
      <font>
        <color theme="9" tint="-0.2499465926084170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EDB1B1"/>
        </patternFill>
      </fill>
    </dxf>
    <dxf>
      <font>
        <color theme="3" tint="-0.24994659260841701"/>
      </font>
      <fill>
        <patternFill>
          <bgColor theme="3" tint="0.59996337778862885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rgb="FF007E39"/>
      </font>
      <fill>
        <patternFill>
          <bgColor rgb="FF92D050"/>
        </patternFill>
      </fill>
    </dxf>
    <dxf>
      <font>
        <color theme="9" tint="-0.2499465926084170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EDB1B1"/>
        </patternFill>
      </fill>
    </dxf>
    <dxf>
      <font>
        <color theme="3" tint="-0.24994659260841701"/>
      </font>
      <fill>
        <patternFill>
          <bgColor theme="3" tint="0.59996337778862885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rgb="FF007E39"/>
      </font>
      <fill>
        <patternFill>
          <bgColor rgb="FF92D050"/>
        </patternFill>
      </fill>
    </dxf>
    <dxf>
      <font>
        <color theme="9" tint="-0.2499465926084170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EDB1B1"/>
        </patternFill>
      </fill>
    </dxf>
    <dxf>
      <font>
        <color theme="3" tint="-0.24994659260841701"/>
      </font>
      <fill>
        <patternFill>
          <bgColor theme="3" tint="0.59996337778862885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rgb="FF007E39"/>
      </font>
      <fill>
        <patternFill>
          <bgColor rgb="FF92D050"/>
        </patternFill>
      </fill>
    </dxf>
    <dxf>
      <font>
        <color theme="9" tint="-0.2499465926084170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EDB1B1"/>
        </patternFill>
      </fill>
    </dxf>
    <dxf>
      <font>
        <color theme="3" tint="-0.24994659260841701"/>
      </font>
      <fill>
        <patternFill>
          <bgColor theme="3" tint="0.59996337778862885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rgb="FF007E39"/>
      </font>
      <fill>
        <patternFill>
          <bgColor rgb="FF92D050"/>
        </patternFill>
      </fill>
    </dxf>
    <dxf>
      <font>
        <color theme="9" tint="-0.2499465926084170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EDB1B1"/>
        </patternFill>
      </fill>
    </dxf>
    <dxf>
      <font>
        <color theme="3" tint="-0.24994659260841701"/>
      </font>
      <fill>
        <patternFill>
          <bgColor theme="3" tint="0.59996337778862885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rgb="FF007E39"/>
      </font>
      <fill>
        <patternFill>
          <bgColor rgb="FF92D050"/>
        </patternFill>
      </fill>
    </dxf>
    <dxf>
      <font>
        <color theme="9" tint="-0.24994659260841701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EDB1B1"/>
        </patternFill>
      </fill>
    </dxf>
    <dxf>
      <font>
        <color theme="3" tint="-0.24994659260841701"/>
      </font>
      <fill>
        <patternFill>
          <bgColor theme="3" tint="0.59996337778862885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rgb="FF007E39"/>
      </font>
      <fill>
        <patternFill>
          <bgColor rgb="FF92D050"/>
        </patternFill>
      </fill>
    </dxf>
    <dxf>
      <font>
        <color theme="9" tint="-0.2499465926084170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EDB1B1"/>
        </patternFill>
      </fill>
    </dxf>
    <dxf>
      <font>
        <color theme="3" tint="-0.24994659260841701"/>
      </font>
      <fill>
        <patternFill>
          <bgColor theme="3" tint="0.59996337778862885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rgb="FF007E39"/>
      </font>
      <fill>
        <patternFill>
          <bgColor rgb="FF92D050"/>
        </patternFill>
      </fill>
    </dxf>
    <dxf>
      <font>
        <color theme="9" tint="-0.24994659260841701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EDB1B1"/>
        </patternFill>
      </fill>
    </dxf>
    <dxf>
      <font>
        <color theme="3" tint="-0.24994659260841701"/>
      </font>
      <fill>
        <patternFill>
          <bgColor theme="3" tint="0.59996337778862885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rgb="FF007E39"/>
      </font>
      <fill>
        <patternFill>
          <bgColor rgb="FF92D050"/>
        </patternFill>
      </fill>
    </dxf>
    <dxf>
      <font>
        <color theme="9" tint="-0.2499465926084170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EDB1B1"/>
        </patternFill>
      </fill>
    </dxf>
    <dxf>
      <font>
        <color theme="3" tint="-0.24994659260841701"/>
      </font>
      <fill>
        <patternFill>
          <bgColor theme="3" tint="0.59996337778862885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rgb="FF007E39"/>
      </font>
      <fill>
        <patternFill>
          <bgColor rgb="FF92D050"/>
        </patternFill>
      </fill>
    </dxf>
    <dxf>
      <font>
        <color theme="9" tint="-0.2499465926084170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EDB1B1"/>
        </patternFill>
      </fill>
    </dxf>
    <dxf>
      <font>
        <color theme="3" tint="-0.24994659260841701"/>
      </font>
      <fill>
        <patternFill>
          <bgColor theme="3" tint="0.59996337778862885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rgb="FF007E39"/>
      </font>
      <fill>
        <patternFill>
          <bgColor rgb="FF92D050"/>
        </patternFill>
      </fill>
    </dxf>
    <dxf>
      <font>
        <color theme="9" tint="-0.2499465926084170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EDB1B1"/>
        </patternFill>
      </fill>
    </dxf>
    <dxf>
      <font>
        <color theme="3" tint="-0.24994659260841701"/>
      </font>
      <fill>
        <patternFill>
          <bgColor theme="3" tint="0.59996337778862885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rgb="FF007E39"/>
      </font>
      <fill>
        <patternFill>
          <bgColor rgb="FF92D050"/>
        </patternFill>
      </fill>
    </dxf>
    <dxf>
      <font>
        <color theme="9" tint="-0.2499465926084170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EDB1B1"/>
        </patternFill>
      </fill>
    </dxf>
    <dxf>
      <font>
        <color theme="3" tint="-0.24994659260841701"/>
      </font>
      <fill>
        <patternFill>
          <bgColor theme="3" tint="0.59996337778862885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rgb="FF007E39"/>
      </font>
      <fill>
        <patternFill>
          <bgColor rgb="FF92D050"/>
        </patternFill>
      </fill>
    </dxf>
    <dxf>
      <font>
        <color theme="9" tint="-0.24994659260841701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EDB1B1"/>
        </patternFill>
      </fill>
    </dxf>
    <dxf>
      <font>
        <color theme="3" tint="-0.24994659260841701"/>
      </font>
      <fill>
        <patternFill>
          <bgColor theme="3" tint="0.59996337778862885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rgb="FF007E39"/>
      </font>
      <fill>
        <patternFill>
          <bgColor rgb="FF92D050"/>
        </patternFill>
      </fill>
    </dxf>
    <dxf>
      <font>
        <color theme="9" tint="-0.2499465926084170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EDB1B1"/>
        </patternFill>
      </fill>
    </dxf>
    <dxf>
      <font>
        <color theme="3" tint="-0.24994659260841701"/>
      </font>
      <fill>
        <patternFill>
          <bgColor theme="3" tint="0.59996337778862885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rgb="FF007E39"/>
      </font>
      <fill>
        <patternFill>
          <bgColor rgb="FF92D050"/>
        </patternFill>
      </fill>
    </dxf>
    <dxf>
      <font>
        <color theme="9" tint="-0.2499465926084170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EDB1B1"/>
        </patternFill>
      </fill>
    </dxf>
    <dxf>
      <font>
        <color theme="3" tint="-0.24994659260841701"/>
      </font>
      <fill>
        <patternFill>
          <bgColor theme="3" tint="0.59996337778862885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rgb="FF007E39"/>
      </font>
      <fill>
        <patternFill>
          <bgColor rgb="FF92D050"/>
        </patternFill>
      </fill>
    </dxf>
    <dxf>
      <font>
        <color theme="9" tint="-0.24994659260841701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EDB1B1"/>
        </patternFill>
      </fill>
    </dxf>
    <dxf>
      <font>
        <color theme="3" tint="-0.24994659260841701"/>
      </font>
      <fill>
        <patternFill>
          <bgColor theme="3" tint="0.59996337778862885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rgb="FF007E39"/>
      </font>
      <fill>
        <patternFill>
          <bgColor rgb="FF92D050"/>
        </patternFill>
      </fill>
    </dxf>
    <dxf>
      <font>
        <color theme="9" tint="-0.2499465926084170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EDB1B1"/>
        </patternFill>
      </fill>
    </dxf>
    <dxf>
      <font>
        <color theme="3" tint="-0.24994659260841701"/>
      </font>
      <fill>
        <patternFill>
          <bgColor theme="3" tint="0.59996337778862885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rgb="FF007E39"/>
      </font>
      <fill>
        <patternFill>
          <bgColor rgb="FF92D050"/>
        </patternFill>
      </fill>
    </dxf>
    <dxf>
      <font>
        <color theme="9" tint="-0.24994659260841701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EDB1B1"/>
        </patternFill>
      </fill>
    </dxf>
    <dxf>
      <font>
        <color theme="3" tint="-0.24994659260841701"/>
      </font>
      <fill>
        <patternFill>
          <bgColor theme="3" tint="0.59996337778862885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rgb="FF007E39"/>
      </font>
      <fill>
        <patternFill>
          <bgColor rgb="FF92D050"/>
        </patternFill>
      </fill>
    </dxf>
    <dxf>
      <font>
        <color theme="9" tint="-0.24994659260841701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EDB1B1"/>
        </patternFill>
      </fill>
    </dxf>
    <dxf>
      <font>
        <color theme="3" tint="-0.24994659260841701"/>
      </font>
      <fill>
        <patternFill>
          <bgColor theme="3" tint="0.59996337778862885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rgb="FF007E39"/>
      </font>
      <fill>
        <patternFill>
          <bgColor rgb="FF92D050"/>
        </patternFill>
      </fill>
    </dxf>
    <dxf>
      <font>
        <color theme="9" tint="-0.2499465926084170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EDB1B1"/>
        </patternFill>
      </fill>
    </dxf>
    <dxf>
      <font>
        <color theme="3" tint="-0.24994659260841701"/>
      </font>
      <fill>
        <patternFill>
          <bgColor theme="3" tint="0.59996337778862885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rgb="FF007E39"/>
      </font>
      <fill>
        <patternFill>
          <bgColor rgb="FF92D050"/>
        </patternFill>
      </fill>
    </dxf>
    <dxf>
      <font>
        <color theme="9" tint="-0.24994659260841701"/>
      </font>
      <fill>
        <patternFill>
          <bgColor rgb="FFFFFF00"/>
        </patternFill>
      </fill>
    </dxf>
    <dxf>
      <font>
        <color rgb="FFFF0000"/>
      </font>
      <fill>
        <patternFill>
          <bgColor rgb="FFEDB1B1"/>
        </patternFill>
      </fill>
    </dxf>
    <dxf>
      <font>
        <color theme="3" tint="-0.24994659260841701"/>
      </font>
      <fill>
        <patternFill>
          <bgColor theme="3" tint="0.59996337778862885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rgb="FF007E39"/>
      </font>
      <fill>
        <patternFill>
          <bgColor rgb="FF92D050"/>
        </patternFill>
      </fill>
    </dxf>
    <dxf>
      <font>
        <color theme="9" tint="-0.2499465926084170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EDB1B1"/>
        </patternFill>
      </fill>
    </dxf>
    <dxf>
      <font>
        <color theme="3" tint="-0.24994659260841701"/>
      </font>
      <fill>
        <patternFill>
          <bgColor theme="3" tint="0.59996337778862885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rgb="FF007E39"/>
      </font>
      <fill>
        <patternFill>
          <bgColor rgb="FF92D050"/>
        </patternFill>
      </fill>
    </dxf>
    <dxf>
      <font>
        <color theme="9" tint="-0.2499465926084170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EDB1B1"/>
        </patternFill>
      </fill>
    </dxf>
    <dxf>
      <font>
        <color theme="3" tint="-0.24994659260841701"/>
      </font>
      <fill>
        <patternFill>
          <bgColor theme="3" tint="0.59996337778862885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rgb="FF007E39"/>
      </font>
      <fill>
        <patternFill>
          <bgColor rgb="FF92D050"/>
        </patternFill>
      </fill>
    </dxf>
    <dxf>
      <font>
        <color theme="9" tint="-0.24994659260841701"/>
      </font>
      <fill>
        <patternFill>
          <bgColor rgb="FFFFFF00"/>
        </patternFill>
      </fill>
    </dxf>
    <dxf>
      <font>
        <color rgb="FFFF0000"/>
      </font>
      <fill>
        <patternFill>
          <bgColor rgb="FFEDB1B1"/>
        </patternFill>
      </fill>
    </dxf>
    <dxf>
      <font>
        <color theme="3" tint="-0.24994659260841701"/>
      </font>
      <fill>
        <patternFill>
          <bgColor theme="3" tint="0.59996337778862885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rgb="FF007E39"/>
      </font>
      <fill>
        <patternFill>
          <bgColor rgb="FF92D050"/>
        </patternFill>
      </fill>
    </dxf>
    <dxf>
      <font>
        <color theme="9" tint="-0.24994659260841701"/>
      </font>
      <fill>
        <patternFill>
          <bgColor rgb="FFFFFF00"/>
        </patternFill>
      </fill>
    </dxf>
    <dxf>
      <font>
        <color rgb="FFFF0000"/>
      </font>
      <fill>
        <patternFill>
          <bgColor rgb="FFEDB1B1"/>
        </patternFill>
      </fill>
    </dxf>
    <dxf>
      <font>
        <color theme="3" tint="-0.24994659260841701"/>
      </font>
      <fill>
        <patternFill>
          <bgColor theme="3" tint="0.59996337778862885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rgb="FF007E39"/>
      </font>
      <fill>
        <patternFill>
          <bgColor rgb="FF92D050"/>
        </patternFill>
      </fill>
    </dxf>
    <dxf>
      <font>
        <color theme="9" tint="-0.2499465926084170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EDB1B1"/>
        </patternFill>
      </fill>
    </dxf>
    <dxf>
      <font>
        <color theme="3" tint="-0.24994659260841701"/>
      </font>
      <fill>
        <patternFill>
          <bgColor theme="3" tint="0.59996337778862885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rgb="FF007E39"/>
      </font>
      <fill>
        <patternFill>
          <bgColor rgb="FF92D050"/>
        </patternFill>
      </fill>
    </dxf>
    <dxf>
      <font>
        <color theme="9" tint="-0.24994659260841701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EDB1B1"/>
        </patternFill>
      </fill>
    </dxf>
    <dxf>
      <font>
        <color theme="3" tint="-0.24994659260841701"/>
      </font>
      <fill>
        <patternFill>
          <bgColor theme="3" tint="0.59996337778862885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rgb="FF007E39"/>
      </font>
      <fill>
        <patternFill>
          <bgColor rgb="FF92D050"/>
        </patternFill>
      </fill>
    </dxf>
    <dxf>
      <font>
        <color theme="9" tint="-0.24994659260841701"/>
      </font>
      <fill>
        <patternFill>
          <bgColor rgb="FFFFFF00"/>
        </patternFill>
      </fill>
    </dxf>
    <dxf>
      <font>
        <color rgb="FFFF0000"/>
      </font>
      <fill>
        <patternFill>
          <bgColor rgb="FFEDB1B1"/>
        </patternFill>
      </fill>
    </dxf>
    <dxf>
      <font>
        <color theme="3" tint="-0.24994659260841701"/>
      </font>
      <fill>
        <patternFill>
          <bgColor theme="3" tint="0.59996337778862885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rgb="FF007E39"/>
      </font>
      <fill>
        <patternFill>
          <bgColor rgb="FF92D050"/>
        </patternFill>
      </fill>
    </dxf>
    <dxf>
      <font>
        <color theme="9" tint="-0.24994659260841701"/>
      </font>
      <fill>
        <patternFill>
          <bgColor rgb="FFFFFF00"/>
        </patternFill>
      </fill>
    </dxf>
    <dxf>
      <font>
        <color rgb="FFFF0000"/>
      </font>
      <fill>
        <patternFill>
          <bgColor rgb="FFEDB1B1"/>
        </patternFill>
      </fill>
    </dxf>
    <dxf>
      <font>
        <color theme="3" tint="-0.24994659260841701"/>
      </font>
      <fill>
        <patternFill>
          <bgColor theme="3" tint="0.59996337778862885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rgb="FF007E39"/>
      </font>
      <fill>
        <patternFill>
          <bgColor rgb="FF92D050"/>
        </patternFill>
      </fill>
    </dxf>
    <dxf>
      <font>
        <color theme="9" tint="-0.24994659260841701"/>
      </font>
      <fill>
        <patternFill>
          <bgColor rgb="FFFFFF00"/>
        </patternFill>
      </fill>
    </dxf>
    <dxf>
      <font>
        <color rgb="FFFF0000"/>
      </font>
      <fill>
        <patternFill>
          <bgColor rgb="FFEDB1B1"/>
        </patternFill>
      </fill>
    </dxf>
    <dxf>
      <font>
        <color theme="3" tint="-0.24994659260841701"/>
      </font>
      <fill>
        <patternFill>
          <bgColor theme="3" tint="0.59996337778862885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rgb="FF007E39"/>
      </font>
      <fill>
        <patternFill>
          <bgColor rgb="FF92D050"/>
        </patternFill>
      </fill>
    </dxf>
    <dxf>
      <font>
        <color theme="9" tint="-0.24994659260841701"/>
      </font>
      <fill>
        <patternFill>
          <bgColor rgb="FFFFFF00"/>
        </patternFill>
      </fill>
    </dxf>
    <dxf>
      <font>
        <color rgb="FFFF0000"/>
      </font>
      <fill>
        <patternFill>
          <bgColor rgb="FFEDB1B1"/>
        </patternFill>
      </fill>
    </dxf>
    <dxf>
      <font>
        <color theme="3" tint="-0.24994659260841701"/>
      </font>
      <fill>
        <patternFill>
          <bgColor theme="3" tint="0.59996337778862885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rgb="FF007E39"/>
      </font>
      <fill>
        <patternFill>
          <bgColor rgb="FF92D050"/>
        </patternFill>
      </fill>
    </dxf>
    <dxf>
      <font>
        <color theme="9" tint="-0.24994659260841701"/>
      </font>
      <fill>
        <patternFill>
          <bgColor rgb="FFFFFF00"/>
        </patternFill>
      </fill>
    </dxf>
    <dxf>
      <font>
        <color rgb="FFFF0000"/>
      </font>
      <fill>
        <patternFill>
          <bgColor rgb="FFEDB1B1"/>
        </patternFill>
      </fill>
    </dxf>
    <dxf>
      <font>
        <color theme="3" tint="-0.24994659260841701"/>
      </font>
      <fill>
        <patternFill>
          <bgColor theme="3" tint="0.59996337778862885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rgb="FF007E39"/>
      </font>
      <fill>
        <patternFill>
          <bgColor rgb="FF92D050"/>
        </patternFill>
      </fill>
    </dxf>
    <dxf>
      <font>
        <color theme="9" tint="-0.24994659260841701"/>
      </font>
      <fill>
        <patternFill>
          <bgColor rgb="FFFFFF00"/>
        </patternFill>
      </fill>
    </dxf>
    <dxf>
      <font>
        <color rgb="FFFF0000"/>
      </font>
      <fill>
        <patternFill>
          <bgColor rgb="FFEDB1B1"/>
        </patternFill>
      </fill>
    </dxf>
    <dxf>
      <font>
        <color theme="3" tint="-0.24994659260841701"/>
      </font>
      <fill>
        <patternFill>
          <bgColor theme="3" tint="0.59996337778862885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rgb="FF007E39"/>
      </font>
      <fill>
        <patternFill>
          <bgColor rgb="FF92D050"/>
        </patternFill>
      </fill>
    </dxf>
    <dxf>
      <font>
        <color theme="9" tint="-0.24994659260841701"/>
      </font>
      <fill>
        <patternFill>
          <bgColor rgb="FFFFFF00"/>
        </patternFill>
      </fill>
    </dxf>
    <dxf>
      <font>
        <color rgb="FFFF0000"/>
      </font>
      <fill>
        <patternFill>
          <bgColor rgb="FFEDB1B1"/>
        </patternFill>
      </fill>
    </dxf>
    <dxf>
      <font>
        <color theme="3" tint="-0.24994659260841701"/>
      </font>
      <fill>
        <patternFill>
          <bgColor theme="3" tint="0.59996337778862885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rgb="FF007E39"/>
      </font>
      <fill>
        <patternFill>
          <bgColor rgb="FF92D050"/>
        </patternFill>
      </fill>
    </dxf>
    <dxf>
      <font>
        <color theme="9" tint="-0.24994659260841701"/>
      </font>
      <fill>
        <patternFill>
          <bgColor rgb="FFFFFF00"/>
        </patternFill>
      </fill>
    </dxf>
    <dxf>
      <font>
        <color rgb="FFFF0000"/>
      </font>
      <fill>
        <patternFill>
          <bgColor rgb="FFEDB1B1"/>
        </patternFill>
      </fill>
    </dxf>
    <dxf>
      <font>
        <color theme="3" tint="-0.24994659260841701"/>
      </font>
      <fill>
        <patternFill>
          <bgColor theme="3" tint="0.59996337778862885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rgb="FF007E39"/>
      </font>
      <fill>
        <patternFill>
          <bgColor rgb="FF92D050"/>
        </patternFill>
      </fill>
    </dxf>
    <dxf>
      <font>
        <color theme="9" tint="-0.24994659260841701"/>
      </font>
      <fill>
        <patternFill>
          <bgColor rgb="FFFFFF00"/>
        </patternFill>
      </fill>
    </dxf>
    <dxf>
      <font>
        <color rgb="FFFF0000"/>
      </font>
      <fill>
        <patternFill>
          <bgColor rgb="FFEDB1B1"/>
        </patternFill>
      </fill>
    </dxf>
    <dxf>
      <font>
        <color theme="3" tint="-0.24994659260841701"/>
      </font>
      <fill>
        <patternFill>
          <bgColor theme="3" tint="0.59996337778862885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rgb="FF007E39"/>
      </font>
      <fill>
        <patternFill>
          <bgColor rgb="FF92D050"/>
        </patternFill>
      </fill>
    </dxf>
    <dxf>
      <font>
        <color theme="9" tint="-0.24994659260841701"/>
      </font>
      <fill>
        <patternFill>
          <bgColor rgb="FFFFFF00"/>
        </patternFill>
      </fill>
    </dxf>
    <dxf>
      <font>
        <color rgb="FFFF0000"/>
      </font>
      <fill>
        <patternFill>
          <bgColor rgb="FFEDB1B1"/>
        </patternFill>
      </fill>
    </dxf>
    <dxf>
      <font>
        <color theme="3" tint="-0.24994659260841701"/>
      </font>
      <fill>
        <patternFill>
          <bgColor theme="3" tint="0.59996337778862885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rgb="FF007E39"/>
      </font>
      <fill>
        <patternFill>
          <bgColor rgb="FF92D050"/>
        </patternFill>
      </fill>
    </dxf>
    <dxf>
      <font>
        <color theme="9" tint="-0.24994659260841701"/>
      </font>
      <fill>
        <patternFill>
          <bgColor rgb="FFFFFF00"/>
        </patternFill>
      </fill>
    </dxf>
    <dxf>
      <font>
        <color rgb="FFFF0000"/>
      </font>
      <fill>
        <patternFill>
          <bgColor rgb="FFEDB1B1"/>
        </patternFill>
      </fill>
    </dxf>
    <dxf>
      <font>
        <color theme="3" tint="-0.24994659260841701"/>
      </font>
      <fill>
        <patternFill>
          <bgColor theme="3" tint="0.59996337778862885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rgb="FF007E39"/>
      </font>
      <fill>
        <patternFill>
          <bgColor rgb="FF92D050"/>
        </patternFill>
      </fill>
    </dxf>
    <dxf>
      <font>
        <color theme="9" tint="-0.24994659260841701"/>
      </font>
      <fill>
        <patternFill>
          <bgColor rgb="FFFFFF00"/>
        </patternFill>
      </fill>
    </dxf>
    <dxf>
      <font>
        <color rgb="FFFF0000"/>
      </font>
      <fill>
        <patternFill>
          <bgColor rgb="FFEDB1B1"/>
        </patternFill>
      </fill>
    </dxf>
    <dxf>
      <font>
        <color theme="3" tint="-0.24994659260841701"/>
      </font>
      <fill>
        <patternFill>
          <bgColor theme="3" tint="0.59996337778862885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rgb="FF007E39"/>
      </font>
      <fill>
        <patternFill>
          <bgColor rgb="FF92D050"/>
        </patternFill>
      </fill>
    </dxf>
    <dxf>
      <font>
        <color theme="9" tint="-0.24994659260841701"/>
      </font>
      <fill>
        <patternFill>
          <bgColor rgb="FFFFFF00"/>
        </patternFill>
      </fill>
    </dxf>
    <dxf>
      <font>
        <color rgb="FFFF0000"/>
      </font>
      <fill>
        <patternFill>
          <bgColor rgb="FFEDB1B1"/>
        </patternFill>
      </fill>
    </dxf>
    <dxf>
      <font>
        <color theme="3" tint="-0.24994659260841701"/>
      </font>
      <fill>
        <patternFill>
          <bgColor theme="3" tint="0.59996337778862885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rgb="FF007E39"/>
      </font>
      <fill>
        <patternFill>
          <bgColor rgb="FF92D050"/>
        </patternFill>
      </fill>
    </dxf>
    <dxf>
      <font>
        <color theme="9" tint="-0.24994659260841701"/>
      </font>
      <fill>
        <patternFill>
          <bgColor rgb="FFFFFF00"/>
        </patternFill>
      </fill>
    </dxf>
    <dxf>
      <font>
        <color rgb="FFFF0000"/>
      </font>
      <fill>
        <patternFill>
          <bgColor rgb="FFEDB1B1"/>
        </patternFill>
      </fill>
    </dxf>
    <dxf>
      <font>
        <color theme="3" tint="-0.24994659260841701"/>
      </font>
      <fill>
        <patternFill>
          <bgColor theme="3" tint="0.59996337778862885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rgb="FF007E39"/>
      </font>
      <fill>
        <patternFill>
          <bgColor rgb="FF92D050"/>
        </patternFill>
      </fill>
    </dxf>
    <dxf>
      <font>
        <color theme="9" tint="-0.2499465926084170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EDB1B1"/>
        </patternFill>
      </fill>
    </dxf>
    <dxf>
      <font>
        <color theme="3" tint="-0.24994659260841701"/>
      </font>
      <fill>
        <patternFill>
          <bgColor theme="3" tint="0.59996337778862885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rgb="FF007E39"/>
      </font>
      <fill>
        <patternFill>
          <bgColor rgb="FF92D050"/>
        </patternFill>
      </fill>
    </dxf>
    <dxf>
      <font>
        <color theme="9" tint="-0.2499465926084170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EDB1B1"/>
        </patternFill>
      </fill>
    </dxf>
    <dxf>
      <font>
        <color theme="3" tint="-0.24994659260841701"/>
      </font>
      <fill>
        <patternFill>
          <bgColor theme="3" tint="0.59996337778862885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rgb="FF007E39"/>
      </font>
      <fill>
        <patternFill>
          <bgColor rgb="FF92D050"/>
        </patternFill>
      </fill>
    </dxf>
    <dxf>
      <font>
        <color theme="9" tint="-0.2499465926084170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FF0000"/>
      </font>
      <fill>
        <patternFill>
          <bgColor rgb="FFEDB1B1"/>
        </patternFill>
      </fill>
    </dxf>
    <dxf>
      <font>
        <color theme="3" tint="-0.24994659260841701"/>
      </font>
      <fill>
        <patternFill>
          <bgColor theme="3" tint="0.59996337778862885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rgb="FF007E39"/>
      </font>
      <fill>
        <patternFill>
          <bgColor rgb="FF92D050"/>
        </patternFill>
      </fill>
    </dxf>
    <dxf>
      <font>
        <color theme="9" tint="-0.2499465926084170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EDB1B1"/>
        </patternFill>
      </fill>
    </dxf>
    <dxf>
      <font>
        <color theme="3" tint="-0.24994659260841701"/>
      </font>
      <fill>
        <patternFill>
          <bgColor theme="3" tint="0.59996337778862885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rgb="FF007E39"/>
      </font>
      <fill>
        <patternFill>
          <bgColor rgb="FF92D050"/>
        </patternFill>
      </fill>
    </dxf>
    <dxf>
      <font>
        <color theme="9" tint="-0.24994659260841701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EDB1B1"/>
        </patternFill>
      </fill>
    </dxf>
    <dxf>
      <font>
        <color theme="3" tint="-0.24994659260841701"/>
      </font>
      <fill>
        <patternFill>
          <bgColor theme="3" tint="0.59996337778862885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rgb="FF007E39"/>
      </font>
      <fill>
        <patternFill>
          <bgColor rgb="FF92D050"/>
        </patternFill>
      </fill>
    </dxf>
    <dxf>
      <font>
        <color theme="9" tint="-0.24994659260841701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EDB1B1"/>
        </patternFill>
      </fill>
    </dxf>
    <dxf>
      <font>
        <color theme="3" tint="-0.24994659260841701"/>
      </font>
      <fill>
        <patternFill>
          <bgColor theme="3" tint="0.59996337778862885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rgb="FF007E39"/>
      </font>
      <fill>
        <patternFill>
          <bgColor rgb="FF92D050"/>
        </patternFill>
      </fill>
    </dxf>
    <dxf>
      <font>
        <color theme="9" tint="-0.24994659260841701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EDB1B1"/>
        </patternFill>
      </fill>
    </dxf>
    <dxf>
      <font>
        <color theme="3" tint="-0.24994659260841701"/>
      </font>
      <fill>
        <patternFill>
          <bgColor theme="3" tint="0.59996337778862885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rgb="FF007E39"/>
      </font>
      <fill>
        <patternFill>
          <bgColor rgb="FF92D050"/>
        </patternFill>
      </fill>
    </dxf>
    <dxf>
      <font>
        <color theme="9" tint="-0.24994659260841701"/>
      </font>
      <fill>
        <patternFill>
          <bgColor rgb="FFFFFF00"/>
        </patternFill>
      </fill>
    </dxf>
    <dxf>
      <font>
        <color rgb="FFFF0000"/>
      </font>
      <fill>
        <patternFill>
          <bgColor rgb="FFEDB1B1"/>
        </patternFill>
      </fill>
    </dxf>
    <dxf>
      <font>
        <color theme="3" tint="-0.24994659260841701"/>
      </font>
      <fill>
        <patternFill>
          <bgColor theme="3" tint="0.59996337778862885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rgb="FF007E39"/>
      </font>
      <fill>
        <patternFill>
          <bgColor rgb="FF92D050"/>
        </patternFill>
      </fill>
    </dxf>
    <dxf>
      <font>
        <color theme="9" tint="-0.24994659260841701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EDB1B1"/>
        </patternFill>
      </fill>
    </dxf>
    <dxf>
      <font>
        <color theme="3" tint="-0.24994659260841701"/>
      </font>
      <fill>
        <patternFill>
          <bgColor theme="3" tint="0.59996337778862885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rgb="FF007E39"/>
      </font>
      <fill>
        <patternFill>
          <bgColor rgb="FF92D050"/>
        </patternFill>
      </fill>
    </dxf>
    <dxf>
      <font>
        <color theme="9" tint="-0.24994659260841701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EDB1B1"/>
        </patternFill>
      </fill>
    </dxf>
    <dxf>
      <font>
        <color theme="3" tint="-0.24994659260841701"/>
      </font>
      <fill>
        <patternFill>
          <bgColor theme="3" tint="0.59996337778862885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rgb="FF007E39"/>
      </font>
      <fill>
        <patternFill>
          <bgColor rgb="FF92D050"/>
        </patternFill>
      </fill>
    </dxf>
    <dxf>
      <font>
        <color theme="9" tint="-0.24994659260841701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EDB1B1"/>
        </patternFill>
      </fill>
    </dxf>
    <dxf>
      <font>
        <color theme="3" tint="-0.24994659260841701"/>
      </font>
      <fill>
        <patternFill>
          <bgColor theme="3" tint="0.59996337778862885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rgb="FF007E39"/>
      </font>
      <fill>
        <patternFill>
          <bgColor rgb="FF92D050"/>
        </patternFill>
      </fill>
    </dxf>
    <dxf>
      <font>
        <color theme="9" tint="-0.24994659260841701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FF0000"/>
      </font>
      <fill>
        <patternFill>
          <bgColor rgb="FFEDB1B1"/>
        </patternFill>
      </fill>
    </dxf>
    <dxf>
      <font>
        <color theme="3" tint="-0.24994659260841701"/>
      </font>
      <fill>
        <patternFill>
          <bgColor theme="3" tint="0.59996337778862885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rgb="FF007E39"/>
      </font>
      <fill>
        <patternFill>
          <bgColor rgb="FF92D050"/>
        </patternFill>
      </fill>
    </dxf>
    <dxf>
      <font>
        <color theme="9" tint="-0.24994659260841701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EDB1B1"/>
        </patternFill>
      </fill>
    </dxf>
    <dxf>
      <font>
        <color theme="3" tint="-0.24994659260841701"/>
      </font>
      <fill>
        <patternFill>
          <bgColor theme="3" tint="0.59996337778862885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rgb="FF007E39"/>
      </font>
      <fill>
        <patternFill>
          <bgColor rgb="FF92D050"/>
        </patternFill>
      </fill>
    </dxf>
    <dxf>
      <font>
        <color theme="9" tint="-0.24994659260841701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EDB1B1"/>
        </patternFill>
      </fill>
    </dxf>
    <dxf>
      <font>
        <color theme="3" tint="-0.24994659260841701"/>
      </font>
      <fill>
        <patternFill>
          <bgColor theme="3" tint="0.59996337778862885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rgb="FF007E39"/>
      </font>
      <fill>
        <patternFill>
          <bgColor rgb="FF92D050"/>
        </patternFill>
      </fill>
    </dxf>
    <dxf>
      <font>
        <color theme="9" tint="-0.24994659260841701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EDB1B1"/>
        </patternFill>
      </fill>
    </dxf>
    <dxf>
      <font>
        <color theme="3" tint="-0.24994659260841701"/>
      </font>
      <fill>
        <patternFill>
          <bgColor theme="3" tint="0.59996337778862885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rgb="FF007E39"/>
      </font>
      <fill>
        <patternFill>
          <bgColor rgb="FF92D050"/>
        </patternFill>
      </fill>
    </dxf>
    <dxf>
      <font>
        <color theme="9" tint="-0.24994659260841701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FF0000"/>
      </font>
      <fill>
        <patternFill>
          <bgColor rgb="FFEDB1B1"/>
        </patternFill>
      </fill>
    </dxf>
    <dxf>
      <font>
        <color theme="3" tint="-0.24994659260841701"/>
      </font>
      <fill>
        <patternFill>
          <bgColor theme="3" tint="0.59996337778862885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rgb="FF007E39"/>
      </font>
      <fill>
        <patternFill>
          <bgColor rgb="FF92D050"/>
        </patternFill>
      </fill>
    </dxf>
    <dxf>
      <font>
        <color theme="9" tint="-0.24994659260841701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EDB1B1"/>
        </patternFill>
      </fill>
    </dxf>
    <dxf>
      <font>
        <color theme="3" tint="-0.24994659260841701"/>
      </font>
      <fill>
        <patternFill>
          <bgColor theme="3" tint="0.59996337778862885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rgb="FF007E39"/>
      </font>
      <fill>
        <patternFill>
          <bgColor rgb="FF92D050"/>
        </patternFill>
      </fill>
    </dxf>
    <dxf>
      <font>
        <color theme="9" tint="-0.24994659260841701"/>
      </font>
      <fill>
        <patternFill>
          <bgColor rgb="FFFFFF00"/>
        </patternFill>
      </fill>
    </dxf>
    <dxf>
      <font>
        <color rgb="FFFF0000"/>
      </font>
      <fill>
        <patternFill>
          <bgColor rgb="FFEDB1B1"/>
        </patternFill>
      </fill>
    </dxf>
    <dxf>
      <font>
        <color theme="3" tint="-0.24994659260841701"/>
      </font>
      <fill>
        <patternFill>
          <bgColor theme="3" tint="0.59996337778862885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rgb="FF007E39"/>
      </font>
      <fill>
        <patternFill>
          <bgColor rgb="FF92D050"/>
        </patternFill>
      </fill>
    </dxf>
    <dxf>
      <font>
        <color theme="9" tint="-0.2499465926084170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EDB1B1"/>
        </patternFill>
      </fill>
    </dxf>
    <dxf>
      <font>
        <color theme="3" tint="-0.24994659260841701"/>
      </font>
      <fill>
        <patternFill>
          <bgColor theme="3" tint="0.59996337778862885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rgb="FF007E39"/>
      </font>
      <fill>
        <patternFill>
          <bgColor rgb="FF92D050"/>
        </patternFill>
      </fill>
    </dxf>
    <dxf>
      <font>
        <color theme="9" tint="-0.24994659260841701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EDB1B1"/>
        </patternFill>
      </fill>
    </dxf>
    <dxf>
      <font>
        <color theme="3" tint="-0.24994659260841701"/>
      </font>
      <fill>
        <patternFill>
          <bgColor theme="3" tint="0.59996337778862885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rgb="FF007E39"/>
      </font>
      <fill>
        <patternFill>
          <bgColor rgb="FF92D050"/>
        </patternFill>
      </fill>
    </dxf>
    <dxf>
      <font>
        <color theme="9" tint="-0.2499465926084170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FF0000"/>
      </font>
      <fill>
        <patternFill>
          <bgColor rgb="FFEDB1B1"/>
        </patternFill>
      </fill>
    </dxf>
    <dxf>
      <font>
        <color theme="3" tint="-0.24994659260841701"/>
      </font>
      <fill>
        <patternFill>
          <bgColor theme="3" tint="0.59996337778862885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rgb="FF007E39"/>
      </font>
      <fill>
        <patternFill>
          <bgColor rgb="FF92D050"/>
        </patternFill>
      </fill>
    </dxf>
    <dxf>
      <font>
        <color theme="9" tint="-0.24994659260841701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EDB1B1"/>
        </patternFill>
      </fill>
    </dxf>
    <dxf>
      <font>
        <color theme="3" tint="-0.24994659260841701"/>
      </font>
      <fill>
        <patternFill>
          <bgColor theme="3" tint="0.59996337778862885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rgb="FF007E39"/>
      </font>
      <fill>
        <patternFill>
          <bgColor rgb="FF92D050"/>
        </patternFill>
      </fill>
    </dxf>
    <dxf>
      <font>
        <color theme="9" tint="-0.24994659260841701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FF0000"/>
      </font>
      <fill>
        <patternFill>
          <bgColor rgb="FFEDB1B1"/>
        </patternFill>
      </fill>
    </dxf>
    <dxf>
      <font>
        <color theme="3" tint="-0.24994659260841701"/>
      </font>
      <fill>
        <patternFill>
          <bgColor theme="3" tint="0.59996337778862885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rgb="FF007E39"/>
      </font>
      <fill>
        <patternFill>
          <bgColor rgb="FF92D050"/>
        </patternFill>
      </fill>
    </dxf>
    <dxf>
      <font>
        <color theme="9" tint="-0.24994659260841701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EDB1B1"/>
        </patternFill>
      </fill>
    </dxf>
    <dxf>
      <font>
        <color theme="3" tint="-0.24994659260841701"/>
      </font>
      <fill>
        <patternFill>
          <bgColor theme="3" tint="0.59996337778862885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rgb="FF007E39"/>
      </font>
      <fill>
        <patternFill>
          <bgColor rgb="FF92D050"/>
        </patternFill>
      </fill>
    </dxf>
    <dxf>
      <font>
        <color theme="9" tint="-0.24994659260841701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EDB1B1"/>
        </patternFill>
      </fill>
    </dxf>
    <dxf>
      <font>
        <color theme="3" tint="-0.24994659260841701"/>
      </font>
      <fill>
        <patternFill>
          <bgColor theme="3" tint="0.59996337778862885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rgb="FF007E39"/>
      </font>
      <fill>
        <patternFill>
          <bgColor rgb="FF92D050"/>
        </patternFill>
      </fill>
    </dxf>
    <dxf>
      <font>
        <color theme="9" tint="-0.24994659260841701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EDB1B1"/>
        </patternFill>
      </fill>
    </dxf>
    <dxf>
      <font>
        <color theme="3" tint="-0.24994659260841701"/>
      </font>
      <fill>
        <patternFill>
          <bgColor theme="3" tint="0.59996337778862885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rgb="FF007E39"/>
      </font>
      <fill>
        <patternFill>
          <bgColor rgb="FF92D050"/>
        </patternFill>
      </fill>
    </dxf>
    <dxf>
      <font>
        <color theme="9" tint="-0.24994659260841701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FF0000"/>
      </font>
      <fill>
        <patternFill>
          <bgColor rgb="FFEDB1B1"/>
        </patternFill>
      </fill>
    </dxf>
    <dxf>
      <font>
        <color theme="3" tint="-0.24994659260841701"/>
      </font>
      <fill>
        <patternFill>
          <bgColor theme="3" tint="0.59996337778862885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rgb="FF007E39"/>
      </font>
      <fill>
        <patternFill>
          <bgColor rgb="FF92D050"/>
        </patternFill>
      </fill>
    </dxf>
    <dxf>
      <font>
        <color theme="9" tint="-0.24994659260841701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EDB1B1"/>
        </patternFill>
      </fill>
    </dxf>
    <dxf>
      <font>
        <color theme="3" tint="-0.24994659260841701"/>
      </font>
      <fill>
        <patternFill>
          <bgColor theme="3" tint="0.59996337778862885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rgb="FF007E39"/>
      </font>
      <fill>
        <patternFill>
          <bgColor rgb="FF92D050"/>
        </patternFill>
      </fill>
    </dxf>
    <dxf>
      <font>
        <color theme="9" tint="-0.24994659260841701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EDB1B1"/>
        </patternFill>
      </fill>
    </dxf>
    <dxf>
      <font>
        <color theme="3" tint="-0.24994659260841701"/>
      </font>
      <fill>
        <patternFill>
          <bgColor theme="3" tint="0.59996337778862885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rgb="FF007E39"/>
      </font>
      <fill>
        <patternFill>
          <bgColor rgb="FF92D050"/>
        </patternFill>
      </fill>
    </dxf>
    <dxf>
      <font>
        <color theme="9" tint="-0.24994659260841701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EDB1B1"/>
        </patternFill>
      </fill>
    </dxf>
    <dxf>
      <font>
        <color theme="3" tint="-0.24994659260841701"/>
      </font>
      <fill>
        <patternFill>
          <bgColor theme="3" tint="0.59996337778862885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rgb="FF007E39"/>
      </font>
      <fill>
        <patternFill>
          <bgColor rgb="FF92D050"/>
        </patternFill>
      </fill>
    </dxf>
    <dxf>
      <font>
        <color theme="9" tint="-0.24994659260841701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EDB1B1"/>
        </patternFill>
      </fill>
    </dxf>
    <dxf>
      <font>
        <color theme="3" tint="-0.24994659260841701"/>
      </font>
      <fill>
        <patternFill>
          <bgColor theme="3" tint="0.59996337778862885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rgb="FF007E39"/>
      </font>
      <fill>
        <patternFill>
          <bgColor rgb="FF92D050"/>
        </patternFill>
      </fill>
    </dxf>
    <dxf>
      <font>
        <color theme="9" tint="-0.24994659260841701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FF0000"/>
      </font>
      <fill>
        <patternFill>
          <bgColor rgb="FFEDB1B1"/>
        </patternFill>
      </fill>
    </dxf>
    <dxf>
      <font>
        <color theme="3" tint="-0.24994659260841701"/>
      </font>
      <fill>
        <patternFill>
          <bgColor theme="3" tint="0.59996337778862885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rgb="FF007E39"/>
      </font>
      <fill>
        <patternFill>
          <bgColor rgb="FF92D050"/>
        </patternFill>
      </fill>
    </dxf>
    <dxf>
      <font>
        <color theme="9" tint="-0.24994659260841701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EDB1B1"/>
        </patternFill>
      </fill>
    </dxf>
    <dxf>
      <font>
        <color theme="3" tint="-0.24994659260841701"/>
      </font>
      <fill>
        <patternFill>
          <bgColor theme="3" tint="0.59996337778862885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rgb="FF007E39"/>
      </font>
      <fill>
        <patternFill>
          <bgColor rgb="FF92D050"/>
        </patternFill>
      </fill>
    </dxf>
    <dxf>
      <font>
        <color theme="9" tint="-0.24994659260841701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EDB1B1"/>
        </patternFill>
      </fill>
    </dxf>
    <dxf>
      <font>
        <color theme="3" tint="-0.24994659260841701"/>
      </font>
      <fill>
        <patternFill>
          <bgColor theme="3" tint="0.59996337778862885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rgb="FF007E39"/>
      </font>
      <fill>
        <patternFill>
          <bgColor rgb="FF92D050"/>
        </patternFill>
      </fill>
    </dxf>
    <dxf>
      <font>
        <color theme="9" tint="-0.24994659260841701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FF0000"/>
      </font>
      <fill>
        <patternFill>
          <bgColor rgb="FFEDB1B1"/>
        </patternFill>
      </fill>
    </dxf>
    <dxf>
      <font>
        <color theme="3" tint="-0.24994659260841701"/>
      </font>
      <fill>
        <patternFill>
          <bgColor theme="3" tint="0.59996337778862885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rgb="FF007E39"/>
      </font>
      <fill>
        <patternFill>
          <bgColor rgb="FF92D050"/>
        </patternFill>
      </fill>
    </dxf>
    <dxf>
      <font>
        <color theme="9" tint="-0.24994659260841701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EDB1B1"/>
        </patternFill>
      </fill>
    </dxf>
    <dxf>
      <font>
        <color theme="3" tint="-0.24994659260841701"/>
      </font>
      <fill>
        <patternFill>
          <bgColor theme="3" tint="0.59996337778862885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rgb="FF007E39"/>
      </font>
      <fill>
        <patternFill>
          <bgColor rgb="FF92D050"/>
        </patternFill>
      </fill>
    </dxf>
    <dxf>
      <font>
        <color theme="9" tint="-0.24994659260841701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EDB1B1"/>
        </patternFill>
      </fill>
    </dxf>
    <dxf>
      <font>
        <color theme="3" tint="-0.24994659260841701"/>
      </font>
      <fill>
        <patternFill>
          <bgColor theme="3" tint="0.59996337778862885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rgb="FF007E39"/>
      </font>
      <fill>
        <patternFill>
          <bgColor rgb="FF92D050"/>
        </patternFill>
      </fill>
    </dxf>
    <dxf>
      <font>
        <color theme="9" tint="-0.24994659260841701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EDB1B1"/>
        </patternFill>
      </fill>
    </dxf>
    <dxf>
      <font>
        <color theme="3" tint="-0.24994659260841701"/>
      </font>
      <fill>
        <patternFill>
          <bgColor theme="3" tint="0.59996337778862885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rgb="FF007E39"/>
      </font>
      <fill>
        <patternFill>
          <bgColor rgb="FF92D050"/>
        </patternFill>
      </fill>
    </dxf>
    <dxf>
      <font>
        <color theme="9" tint="-0.24994659260841701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EDB1B1"/>
        </patternFill>
      </fill>
    </dxf>
    <dxf>
      <font>
        <color theme="3" tint="-0.24994659260841701"/>
      </font>
      <fill>
        <patternFill>
          <bgColor theme="3" tint="0.59996337778862885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rgb="FF007E39"/>
      </font>
      <fill>
        <patternFill>
          <bgColor rgb="FF92D050"/>
        </patternFill>
      </fill>
    </dxf>
    <dxf>
      <font>
        <color theme="9" tint="-0.24994659260841701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FF0000"/>
      </font>
      <fill>
        <patternFill>
          <bgColor rgb="FFEDB1B1"/>
        </patternFill>
      </fill>
    </dxf>
    <dxf>
      <font>
        <color theme="3" tint="-0.24994659260841701"/>
      </font>
      <fill>
        <patternFill>
          <bgColor theme="3" tint="0.59996337778862885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rgb="FF007E39"/>
      </font>
      <fill>
        <patternFill>
          <bgColor rgb="FF92D050"/>
        </patternFill>
      </fill>
    </dxf>
    <dxf>
      <font>
        <color theme="9" tint="-0.24994659260841701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EDB1B1"/>
        </patternFill>
      </fill>
    </dxf>
    <dxf>
      <font>
        <color theme="3" tint="-0.24994659260841701"/>
      </font>
      <fill>
        <patternFill>
          <bgColor theme="3" tint="0.59996337778862885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rgb="FF007E39"/>
      </font>
      <fill>
        <patternFill>
          <bgColor rgb="FF92D050"/>
        </patternFill>
      </fill>
    </dxf>
    <dxf>
      <font>
        <color theme="9" tint="-0.24994659260841701"/>
      </font>
      <fill>
        <patternFill>
          <bgColor rgb="FFFFFF00"/>
        </patternFill>
      </fill>
    </dxf>
    <dxf>
      <font>
        <color rgb="FFFF0000"/>
      </font>
      <fill>
        <patternFill>
          <bgColor rgb="FFEDB1B1"/>
        </patternFill>
      </fill>
    </dxf>
    <dxf>
      <font>
        <color theme="3" tint="-0.24994659260841701"/>
      </font>
      <fill>
        <patternFill>
          <bgColor theme="3" tint="0.59996337778862885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rgb="FF007E39"/>
      </font>
      <fill>
        <patternFill>
          <bgColor rgb="FF92D050"/>
        </patternFill>
      </fill>
    </dxf>
    <dxf>
      <font>
        <color theme="9" tint="-0.24994659260841701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EDB1B1"/>
        </patternFill>
      </fill>
    </dxf>
    <dxf>
      <font>
        <color theme="3" tint="-0.24994659260841701"/>
      </font>
      <fill>
        <patternFill>
          <bgColor theme="3" tint="0.59996337778862885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rgb="FF007E39"/>
      </font>
      <fill>
        <patternFill>
          <bgColor rgb="FF92D050"/>
        </patternFill>
      </fill>
    </dxf>
    <dxf>
      <font>
        <color theme="9" tint="-0.24994659260841701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EDB1B1"/>
        </patternFill>
      </fill>
    </dxf>
    <dxf>
      <font>
        <color theme="3" tint="-0.24994659260841701"/>
      </font>
      <fill>
        <patternFill>
          <bgColor theme="3" tint="0.59996337778862885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rgb="FF007E39"/>
      </font>
      <fill>
        <patternFill>
          <bgColor rgb="FF92D050"/>
        </patternFill>
      </fill>
    </dxf>
    <dxf>
      <font>
        <color theme="9" tint="-0.24994659260841701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EDB1B1"/>
        </patternFill>
      </fill>
    </dxf>
    <dxf>
      <font>
        <color theme="3" tint="-0.24994659260841701"/>
      </font>
      <fill>
        <patternFill>
          <bgColor theme="3" tint="0.59996337778862885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rgb="FF007E39"/>
      </font>
      <fill>
        <patternFill>
          <bgColor rgb="FF92D050"/>
        </patternFill>
      </fill>
    </dxf>
    <dxf>
      <font>
        <color theme="9" tint="-0.24994659260841701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EDB1B1"/>
        </patternFill>
      </fill>
    </dxf>
    <dxf>
      <font>
        <color theme="3" tint="-0.24994659260841701"/>
      </font>
      <fill>
        <patternFill>
          <bgColor theme="3" tint="0.59996337778862885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rgb="FF007E39"/>
      </font>
      <fill>
        <patternFill>
          <bgColor rgb="FF92D050"/>
        </patternFill>
      </fill>
    </dxf>
    <dxf>
      <font>
        <color theme="9" tint="-0.24994659260841701"/>
      </font>
      <fill>
        <patternFill>
          <bgColor rgb="FFFFFF00"/>
        </patternFill>
      </fill>
    </dxf>
    <dxf>
      <font>
        <color rgb="FFFF0000"/>
      </font>
      <fill>
        <patternFill>
          <bgColor rgb="FFEDB1B1"/>
        </patternFill>
      </fill>
    </dxf>
    <dxf>
      <font>
        <color theme="3" tint="-0.24994659260841701"/>
      </font>
      <fill>
        <patternFill>
          <bgColor theme="3" tint="0.59996337778862885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rgb="FF007E39"/>
      </font>
      <fill>
        <patternFill>
          <bgColor rgb="FF92D050"/>
        </patternFill>
      </fill>
    </dxf>
    <dxf>
      <font>
        <color theme="9" tint="-0.2499465926084170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EDB1B1"/>
        </patternFill>
      </fill>
    </dxf>
    <dxf>
      <font>
        <color theme="3" tint="-0.24994659260841701"/>
      </font>
      <fill>
        <patternFill>
          <bgColor theme="3" tint="0.59996337778862885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rgb="FF007E39"/>
      </font>
      <fill>
        <patternFill>
          <bgColor rgb="FF92D050"/>
        </patternFill>
      </fill>
    </dxf>
    <dxf>
      <font>
        <color theme="9" tint="-0.24994659260841701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EDB1B1"/>
        </patternFill>
      </fill>
    </dxf>
    <dxf>
      <font>
        <color theme="3" tint="-0.24994659260841701"/>
      </font>
      <fill>
        <patternFill>
          <bgColor theme="3" tint="0.59996337778862885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rgb="FF007E39"/>
      </font>
      <fill>
        <patternFill>
          <bgColor rgb="FF92D050"/>
        </patternFill>
      </fill>
    </dxf>
    <dxf>
      <font>
        <color theme="9" tint="-0.24994659260841701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EDB1B1"/>
        </patternFill>
      </fill>
    </dxf>
    <dxf>
      <font>
        <color theme="3" tint="-0.24994659260841701"/>
      </font>
      <fill>
        <patternFill>
          <bgColor theme="3" tint="0.59996337778862885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rgb="FF007E39"/>
      </font>
      <fill>
        <patternFill>
          <bgColor rgb="FF92D050"/>
        </patternFill>
      </fill>
    </dxf>
    <dxf>
      <font>
        <color theme="9" tint="-0.24994659260841701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EDB1B1"/>
        </patternFill>
      </fill>
    </dxf>
    <dxf>
      <font>
        <color theme="3" tint="-0.24994659260841701"/>
      </font>
      <fill>
        <patternFill>
          <bgColor theme="3" tint="0.59996337778862885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rgb="FF007E39"/>
      </font>
      <fill>
        <patternFill>
          <bgColor rgb="FF92D050"/>
        </patternFill>
      </fill>
    </dxf>
    <dxf>
      <font>
        <color theme="9" tint="-0.2499465926084170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EDB1B1"/>
        </patternFill>
      </fill>
    </dxf>
    <dxf>
      <font>
        <color theme="3" tint="-0.24994659260841701"/>
      </font>
      <fill>
        <patternFill>
          <bgColor theme="3" tint="0.59996337778862885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rgb="FF007E39"/>
      </font>
      <fill>
        <patternFill>
          <bgColor rgb="FF92D050"/>
        </patternFill>
      </fill>
    </dxf>
    <dxf>
      <font>
        <color theme="9" tint="-0.2499465926084170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EDB1B1"/>
        </patternFill>
      </fill>
    </dxf>
    <dxf>
      <font>
        <color theme="3" tint="-0.24994659260841701"/>
      </font>
      <fill>
        <patternFill>
          <bgColor theme="3" tint="0.59996337778862885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rgb="FF007E39"/>
      </font>
      <fill>
        <patternFill>
          <bgColor rgb="FF92D050"/>
        </patternFill>
      </fill>
    </dxf>
    <dxf>
      <font>
        <color theme="9" tint="-0.24994659260841701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EDB1B1"/>
        </patternFill>
      </fill>
    </dxf>
    <dxf>
      <font>
        <color theme="3" tint="-0.24994659260841701"/>
      </font>
      <fill>
        <patternFill>
          <bgColor theme="3" tint="0.59996337778862885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rgb="FF007E39"/>
      </font>
      <fill>
        <patternFill>
          <bgColor rgb="FF92D050"/>
        </patternFill>
      </fill>
    </dxf>
    <dxf>
      <font>
        <color theme="9" tint="-0.2499465926084170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EDB1B1"/>
        </patternFill>
      </fill>
    </dxf>
    <dxf>
      <font>
        <color theme="3" tint="-0.24994659260841701"/>
      </font>
      <fill>
        <patternFill>
          <bgColor theme="3" tint="0.59996337778862885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rgb="FF007E39"/>
      </font>
      <fill>
        <patternFill>
          <bgColor rgb="FF92D050"/>
        </patternFill>
      </fill>
    </dxf>
    <dxf>
      <font>
        <color theme="9" tint="-0.24994659260841701"/>
      </font>
      <fill>
        <patternFill>
          <bgColor rgb="FFFFFF00"/>
        </patternFill>
      </fill>
    </dxf>
    <dxf>
      <font>
        <color rgb="FFFF0000"/>
      </font>
      <fill>
        <patternFill>
          <bgColor rgb="FFEDB1B1"/>
        </patternFill>
      </fill>
    </dxf>
    <dxf>
      <font>
        <color theme="3" tint="-0.24994659260841701"/>
      </font>
      <fill>
        <patternFill>
          <bgColor theme="3" tint="0.59996337778862885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rgb="FF007E39"/>
      </font>
      <fill>
        <patternFill>
          <bgColor rgb="FF92D050"/>
        </patternFill>
      </fill>
    </dxf>
    <dxf>
      <font>
        <color theme="9" tint="-0.2499465926084170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EDB1B1"/>
        </patternFill>
      </fill>
    </dxf>
    <dxf>
      <font>
        <color theme="3" tint="-0.24994659260841701"/>
      </font>
      <fill>
        <patternFill>
          <bgColor theme="3" tint="0.59996337778862885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rgb="FF007E39"/>
      </font>
      <fill>
        <patternFill>
          <bgColor rgb="FF92D050"/>
        </patternFill>
      </fill>
    </dxf>
    <dxf>
      <font>
        <color theme="9" tint="-0.2499465926084170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EDB1B1"/>
        </patternFill>
      </fill>
    </dxf>
    <dxf>
      <font>
        <color theme="3" tint="-0.24994659260841701"/>
      </font>
      <fill>
        <patternFill>
          <bgColor theme="3" tint="0.59996337778862885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rgb="FF007E39"/>
      </font>
      <fill>
        <patternFill>
          <bgColor rgb="FF92D050"/>
        </patternFill>
      </fill>
    </dxf>
    <dxf>
      <font>
        <color theme="9" tint="-0.2499465926084170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EDB1B1"/>
        </patternFill>
      </fill>
    </dxf>
    <dxf>
      <font>
        <color theme="3" tint="-0.24994659260841701"/>
      </font>
      <fill>
        <patternFill>
          <bgColor theme="3" tint="0.59996337778862885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rgb="FF007E39"/>
      </font>
      <fill>
        <patternFill>
          <bgColor rgb="FF92D050"/>
        </patternFill>
      </fill>
    </dxf>
    <dxf>
      <font>
        <color theme="9" tint="-0.24994659260841701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EDB1B1"/>
        </patternFill>
      </fill>
    </dxf>
    <dxf>
      <font>
        <color theme="3" tint="-0.24994659260841701"/>
      </font>
      <fill>
        <patternFill>
          <bgColor theme="3" tint="0.59996337778862885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rgb="FF007E39"/>
      </font>
      <fill>
        <patternFill>
          <bgColor rgb="FF92D050"/>
        </patternFill>
      </fill>
    </dxf>
    <dxf>
      <font>
        <color theme="9" tint="-0.24994659260841701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EDB1B1"/>
        </patternFill>
      </fill>
    </dxf>
    <dxf>
      <font>
        <color theme="3" tint="-0.24994659260841701"/>
      </font>
      <fill>
        <patternFill>
          <bgColor theme="3" tint="0.59996337778862885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rgb="FF007E39"/>
      </font>
      <fill>
        <patternFill>
          <bgColor rgb="FF92D050"/>
        </patternFill>
      </fill>
    </dxf>
    <dxf>
      <font>
        <color theme="9" tint="-0.24994659260841701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EDB1B1"/>
        </patternFill>
      </fill>
    </dxf>
    <dxf>
      <font>
        <color theme="3" tint="-0.24994659260841701"/>
      </font>
      <fill>
        <patternFill>
          <bgColor theme="3" tint="0.59996337778862885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rgb="FF007E39"/>
      </font>
      <fill>
        <patternFill>
          <bgColor rgb="FF92D050"/>
        </patternFill>
      </fill>
    </dxf>
    <dxf>
      <font>
        <color theme="9" tint="-0.24994659260841701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EDB1B1"/>
        </patternFill>
      </fill>
    </dxf>
    <dxf>
      <font>
        <color theme="3" tint="-0.24994659260841701"/>
      </font>
      <fill>
        <patternFill>
          <bgColor theme="3" tint="0.59996337778862885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rgb="FF007E39"/>
      </font>
      <fill>
        <patternFill>
          <bgColor rgb="FF92D050"/>
        </patternFill>
      </fill>
    </dxf>
    <dxf>
      <font>
        <color theme="9" tint="-0.24994659260841701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EDB1B1"/>
        </patternFill>
      </fill>
    </dxf>
    <dxf>
      <font>
        <color theme="3" tint="-0.24994659260841701"/>
      </font>
      <fill>
        <patternFill>
          <bgColor theme="3" tint="0.59996337778862885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rgb="FF007E39"/>
      </font>
      <fill>
        <patternFill>
          <bgColor rgb="FF92D050"/>
        </patternFill>
      </fill>
    </dxf>
    <dxf>
      <font>
        <color theme="9" tint="-0.24994659260841701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EDB1B1"/>
        </patternFill>
      </fill>
    </dxf>
    <dxf>
      <font>
        <color theme="3" tint="-0.24994659260841701"/>
      </font>
      <fill>
        <patternFill>
          <bgColor theme="3" tint="0.59996337778862885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rgb="FF007E39"/>
      </font>
      <fill>
        <patternFill>
          <bgColor rgb="FF92D050"/>
        </patternFill>
      </fill>
    </dxf>
    <dxf>
      <font>
        <color theme="9" tint="-0.2499465926084170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EDB1B1"/>
        </patternFill>
      </fill>
    </dxf>
    <dxf>
      <font>
        <color theme="3" tint="-0.24994659260841701"/>
      </font>
      <fill>
        <patternFill>
          <bgColor theme="3" tint="0.59996337778862885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rgb="FF007E39"/>
      </font>
      <fill>
        <patternFill>
          <bgColor rgb="FF92D050"/>
        </patternFill>
      </fill>
    </dxf>
    <dxf>
      <font>
        <color theme="9" tint="-0.24994659260841701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EDB1B1"/>
        </patternFill>
      </fill>
    </dxf>
    <dxf>
      <font>
        <color theme="3" tint="-0.24994659260841701"/>
      </font>
      <fill>
        <patternFill>
          <bgColor theme="3" tint="0.59996337778862885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rgb="FF007E39"/>
      </font>
      <fill>
        <patternFill>
          <bgColor rgb="FF92D050"/>
        </patternFill>
      </fill>
    </dxf>
    <dxf>
      <font>
        <color theme="9" tint="-0.24994659260841701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EDB1B1"/>
        </patternFill>
      </fill>
    </dxf>
    <dxf>
      <font>
        <color theme="3" tint="-0.24994659260841701"/>
      </font>
      <fill>
        <patternFill>
          <bgColor theme="3" tint="0.59996337778862885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rgb="FF007E39"/>
      </font>
      <fill>
        <patternFill>
          <bgColor rgb="FF92D050"/>
        </patternFill>
      </fill>
    </dxf>
    <dxf>
      <font>
        <color theme="9" tint="-0.24994659260841701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FF0000"/>
      </font>
      <fill>
        <patternFill>
          <bgColor rgb="FFEDB1B1"/>
        </patternFill>
      </fill>
    </dxf>
    <dxf>
      <font>
        <color theme="3" tint="-0.24994659260841701"/>
      </font>
      <fill>
        <patternFill>
          <bgColor theme="3" tint="0.59996337778862885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rgb="FF007E39"/>
      </font>
      <fill>
        <patternFill>
          <bgColor rgb="FF92D050"/>
        </patternFill>
      </fill>
    </dxf>
    <dxf>
      <font>
        <color theme="9" tint="-0.24994659260841701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7C80"/>
      <color rgb="FFFF7171"/>
      <color rgb="FFFF5050"/>
      <color rgb="FF148CD6"/>
      <color rgb="FFCDDEF3"/>
      <color rgb="FFB3D9FF"/>
      <color rgb="FF97CBFF"/>
      <color rgb="FF007E39"/>
      <color rgb="FFEDB1B1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78441</xdr:colOff>
      <xdr:row>0</xdr:row>
      <xdr:rowOff>33618</xdr:rowOff>
    </xdr:from>
    <xdr:to>
      <xdr:col>1</xdr:col>
      <xdr:colOff>116982</xdr:colOff>
      <xdr:row>1</xdr:row>
      <xdr:rowOff>23767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1794" y="33618"/>
          <a:ext cx="38541" cy="707325"/>
        </a:xfrm>
        <a:prstGeom prst="rect">
          <a:avLst/>
        </a:prstGeom>
        <a:effectLst/>
      </xdr:spPr>
    </xdr:pic>
    <xdr:clientData/>
  </xdr:twoCellAnchor>
  <xdr:twoCellAnchor editAs="oneCell">
    <xdr:from>
      <xdr:col>2</xdr:col>
      <xdr:colOff>100854</xdr:colOff>
      <xdr:row>0</xdr:row>
      <xdr:rowOff>67235</xdr:rowOff>
    </xdr:from>
    <xdr:to>
      <xdr:col>3</xdr:col>
      <xdr:colOff>873500</xdr:colOff>
      <xdr:row>0</xdr:row>
      <xdr:rowOff>676961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00619" y="67235"/>
          <a:ext cx="1971675" cy="609726"/>
        </a:xfrm>
        <a:prstGeom prst="rect">
          <a:avLst/>
        </a:prstGeom>
      </xdr:spPr>
    </xdr:pic>
    <xdr:clientData/>
  </xdr:twoCellAnchor>
  <xdr:twoCellAnchor editAs="oneCell">
    <xdr:from>
      <xdr:col>1</xdr:col>
      <xdr:colOff>358590</xdr:colOff>
      <xdr:row>0</xdr:row>
      <xdr:rowOff>52668</xdr:rowOff>
    </xdr:from>
    <xdr:to>
      <xdr:col>2</xdr:col>
      <xdr:colOff>67235</xdr:colOff>
      <xdr:row>1</xdr:row>
      <xdr:rowOff>169419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8472" y="52668"/>
          <a:ext cx="907675" cy="8339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F338"/>
  <sheetViews>
    <sheetView showGridLines="0" tabSelected="1" topLeftCell="A300" zoomScale="70" zoomScaleNormal="70" zoomScalePageLayoutView="80" workbookViewId="0">
      <selection activeCell="A310" sqref="A310:A333"/>
    </sheetView>
  </sheetViews>
  <sheetFormatPr defaultColWidth="11" defaultRowHeight="13.5"/>
  <cols>
    <col min="1" max="5" width="15.765625" style="50" customWidth="1"/>
    <col min="6" max="8" width="14.3828125" style="51" customWidth="1"/>
    <col min="9" max="9" width="28" style="51" bestFit="1" customWidth="1"/>
    <col min="10" max="10" width="28.15234375" style="51" customWidth="1"/>
    <col min="11" max="11" width="22.765625" style="51" customWidth="1"/>
    <col min="12" max="12" width="12.4609375" style="100" customWidth="1"/>
    <col min="13" max="14" width="8" style="50" customWidth="1"/>
    <col min="15" max="15" width="8" style="51" customWidth="1"/>
    <col min="16" max="16" width="16.765625" style="101" customWidth="1"/>
    <col min="17" max="17" width="13.23046875" style="50" customWidth="1"/>
    <col min="18" max="18" width="10.84375" style="50" customWidth="1"/>
    <col min="19" max="19" width="6.765625" style="50" customWidth="1"/>
    <col min="20" max="20" width="8.23046875" style="50" customWidth="1"/>
    <col min="21" max="21" width="15" style="50" customWidth="1"/>
    <col min="22" max="22" width="15.84375" style="50" customWidth="1"/>
    <col min="23" max="23" width="24.23046875" style="102" customWidth="1"/>
    <col min="24" max="24" width="9" style="101" customWidth="1"/>
    <col min="25" max="25" width="13.4609375" style="101" customWidth="1"/>
    <col min="26" max="26" width="14.3828125" style="103" bestFit="1" customWidth="1"/>
    <col min="27" max="27" width="11.61328125" style="50" bestFit="1" customWidth="1"/>
    <col min="28" max="29" width="12" style="50" customWidth="1"/>
    <col min="30" max="30" width="13.23046875" style="50" customWidth="1"/>
    <col min="31" max="31" width="73.3828125" style="50" bestFit="1" customWidth="1"/>
    <col min="32" max="32" width="11.61328125" style="50" customWidth="1"/>
    <col min="33" max="33" width="16.3828125" style="50" customWidth="1"/>
    <col min="34" max="16384" width="11" style="50"/>
  </cols>
  <sheetData>
    <row r="1" spans="1:32" ht="56.25" customHeight="1">
      <c r="A1" s="178" t="s">
        <v>0</v>
      </c>
      <c r="B1" s="179"/>
      <c r="D1" s="174"/>
      <c r="E1" s="174"/>
      <c r="F1" s="177"/>
      <c r="G1" s="177"/>
      <c r="H1" s="177"/>
      <c r="I1" s="174"/>
      <c r="J1" s="130"/>
      <c r="K1" s="130"/>
      <c r="L1" s="130"/>
      <c r="M1" s="130"/>
      <c r="N1" s="130"/>
      <c r="O1" s="356"/>
      <c r="P1" s="130"/>
      <c r="Q1" s="130"/>
      <c r="R1" s="130"/>
      <c r="S1" s="130"/>
      <c r="T1" s="130"/>
      <c r="U1" s="130"/>
      <c r="V1" s="130"/>
      <c r="W1" s="130"/>
      <c r="X1" s="130"/>
      <c r="Y1" s="130"/>
      <c r="Z1" s="130"/>
      <c r="AA1" s="130"/>
      <c r="AB1" s="130"/>
      <c r="AC1" s="130"/>
      <c r="AD1" s="130"/>
      <c r="AE1" s="130"/>
    </row>
    <row r="2" spans="1:32" ht="18.75" customHeight="1">
      <c r="A2" s="179"/>
      <c r="B2" s="179"/>
      <c r="C2" s="174"/>
      <c r="D2" s="175"/>
      <c r="E2" s="175"/>
      <c r="F2" s="176"/>
      <c r="G2" s="176"/>
      <c r="H2" s="176"/>
      <c r="I2" s="175"/>
    </row>
    <row r="3" spans="1:32" ht="26.25" customHeight="1" thickBot="1">
      <c r="A3" s="173" t="s">
        <v>1</v>
      </c>
      <c r="C3" s="105"/>
      <c r="L3" s="51"/>
      <c r="M3" s="51"/>
      <c r="N3" s="51"/>
      <c r="P3" s="51"/>
      <c r="Q3" s="51"/>
      <c r="R3" s="51"/>
      <c r="S3" s="51"/>
      <c r="T3" s="106"/>
      <c r="U3" s="51"/>
      <c r="V3" s="51"/>
      <c r="W3" s="107"/>
      <c r="X3" s="51"/>
      <c r="Y3" s="51"/>
      <c r="Z3" s="108"/>
      <c r="AA3" s="51"/>
      <c r="AB3" s="51"/>
      <c r="AC3" s="51"/>
      <c r="AD3" s="51"/>
      <c r="AE3" s="51"/>
      <c r="AF3" s="51"/>
    </row>
    <row r="4" spans="1:32" s="109" customFormat="1" ht="50.25" customHeight="1" thickBot="1">
      <c r="A4" s="228" t="s">
        <v>2</v>
      </c>
      <c r="B4" s="229" t="s">
        <v>635</v>
      </c>
      <c r="C4" s="229" t="s">
        <v>636</v>
      </c>
      <c r="D4" s="229" t="s">
        <v>3</v>
      </c>
      <c r="E4" s="229" t="s">
        <v>637</v>
      </c>
      <c r="F4" s="264" t="s">
        <v>4</v>
      </c>
      <c r="G4" s="264"/>
      <c r="H4" s="264"/>
      <c r="I4" s="264" t="s">
        <v>5</v>
      </c>
      <c r="J4" s="229" t="s">
        <v>6</v>
      </c>
      <c r="K4" s="229" t="s">
        <v>7</v>
      </c>
      <c r="L4" s="229" t="s">
        <v>8</v>
      </c>
      <c r="M4" s="229" t="s">
        <v>9</v>
      </c>
      <c r="N4" s="229" t="s">
        <v>10</v>
      </c>
      <c r="O4" s="229" t="s">
        <v>11</v>
      </c>
      <c r="P4" s="264" t="s">
        <v>12</v>
      </c>
      <c r="Q4" s="265" t="s">
        <v>13</v>
      </c>
      <c r="R4" s="264" t="s">
        <v>14</v>
      </c>
      <c r="S4" s="229" t="s">
        <v>15</v>
      </c>
      <c r="T4" s="264" t="s">
        <v>16</v>
      </c>
      <c r="U4" s="229" t="s">
        <v>17</v>
      </c>
      <c r="V4" s="229" t="s">
        <v>18</v>
      </c>
      <c r="W4" s="264" t="s">
        <v>19</v>
      </c>
      <c r="X4" s="264" t="s">
        <v>20</v>
      </c>
      <c r="Y4" s="264" t="s">
        <v>21</v>
      </c>
      <c r="Z4" s="266" t="s">
        <v>22</v>
      </c>
      <c r="AA4" s="264" t="s">
        <v>23</v>
      </c>
      <c r="AB4" s="229" t="s">
        <v>24</v>
      </c>
      <c r="AC4" s="229" t="s">
        <v>646</v>
      </c>
      <c r="AD4" s="229" t="s">
        <v>647</v>
      </c>
      <c r="AE4" s="267" t="s">
        <v>25</v>
      </c>
      <c r="AF4" s="104"/>
    </row>
    <row r="5" spans="1:32" ht="21.75" customHeight="1">
      <c r="A5" s="759" t="s">
        <v>685</v>
      </c>
      <c r="B5" s="796">
        <v>41261</v>
      </c>
      <c r="C5" s="785">
        <v>41270</v>
      </c>
      <c r="D5" s="802">
        <v>41275</v>
      </c>
      <c r="E5" s="783" t="s">
        <v>638</v>
      </c>
      <c r="F5" s="805">
        <v>1</v>
      </c>
      <c r="G5" s="512"/>
      <c r="H5" s="666"/>
      <c r="I5" s="387" t="s">
        <v>653</v>
      </c>
      <c r="J5" s="388" t="str">
        <f>IFERROR(VLOOKUP(I5,Database!$A$1:$D$377,3,FALSE),"")</f>
        <v>Home</v>
      </c>
      <c r="K5" s="375" t="str">
        <f>IFERROR(VLOOKUP(I5,Database!$A$1:$D$377,4,FALSE),"")</f>
        <v>Kitchens</v>
      </c>
      <c r="L5" s="389" t="s">
        <v>28</v>
      </c>
      <c r="M5" s="388" t="s">
        <v>78</v>
      </c>
      <c r="N5" s="389"/>
      <c r="O5" s="389" t="s">
        <v>651</v>
      </c>
      <c r="P5" s="405" t="s">
        <v>670</v>
      </c>
      <c r="Q5" s="390" t="s">
        <v>30</v>
      </c>
      <c r="R5" s="380" t="s">
        <v>624</v>
      </c>
      <c r="S5" s="380">
        <v>2</v>
      </c>
      <c r="T5" s="387">
        <v>8</v>
      </c>
      <c r="U5" s="781">
        <v>50</v>
      </c>
      <c r="V5" s="380">
        <v>15</v>
      </c>
      <c r="W5" s="782">
        <f>U5-V5-V6</f>
        <v>25</v>
      </c>
      <c r="X5" s="381">
        <v>0</v>
      </c>
      <c r="Y5" s="382">
        <f>IF(Q5="Available","",IF(Q5="Booked",X5*V5,IF(Q5="1st Option",X5*V5,IF(Q5="2nd Option","",""))))</f>
        <v>0</v>
      </c>
      <c r="Z5" s="383">
        <f>IF(V5&gt;=1,Database!$H$9,"")</f>
        <v>0.2</v>
      </c>
      <c r="AA5" s="384">
        <f>IF(Q5="Available","",IF(Q5="Booked",(Y5*(1-Z5)),IF(Q5="1st Option",(Y5*(1-Z5)), IF(Q5="2nd Option","",""))))</f>
        <v>0</v>
      </c>
      <c r="AB5" s="385">
        <f>IFERROR(IF(M5="Agency",(Y5*(Z5-0.1)),Y5*Z5),)</f>
        <v>0</v>
      </c>
      <c r="AC5" s="391">
        <f>U5*12</f>
        <v>600</v>
      </c>
      <c r="AD5" s="391">
        <f>AA5-AC5</f>
        <v>-600</v>
      </c>
      <c r="AE5" s="386"/>
      <c r="AF5" s="113"/>
    </row>
    <row r="6" spans="1:32" ht="22.5" customHeight="1">
      <c r="A6" s="791"/>
      <c r="B6" s="797"/>
      <c r="C6" s="786"/>
      <c r="D6" s="803"/>
      <c r="E6" s="764"/>
      <c r="F6" s="771"/>
      <c r="G6" s="508"/>
      <c r="H6" s="664"/>
      <c r="I6" s="360" t="s">
        <v>674</v>
      </c>
      <c r="J6" s="361" t="str">
        <f>IFERROR(VLOOKUP(I6,Database!$A$1:$D$377,3,FALSE),"")</f>
        <v>Pets</v>
      </c>
      <c r="K6" s="361" t="str">
        <f>IFERROR(VLOOKUP(I6,Database!$A$1:$D$377,4,FALSE),"")</f>
        <v>Pet Food</v>
      </c>
      <c r="L6" s="372" t="s">
        <v>28</v>
      </c>
      <c r="M6" s="361" t="s">
        <v>78</v>
      </c>
      <c r="N6" s="362"/>
      <c r="O6" s="362" t="s">
        <v>651</v>
      </c>
      <c r="P6" s="319" t="s">
        <v>670</v>
      </c>
      <c r="Q6" s="363" t="s">
        <v>30</v>
      </c>
      <c r="R6" s="364" t="s">
        <v>650</v>
      </c>
      <c r="S6" s="364">
        <v>2</v>
      </c>
      <c r="T6" s="360">
        <v>4</v>
      </c>
      <c r="U6" s="775"/>
      <c r="V6" s="364">
        <v>10</v>
      </c>
      <c r="W6" s="778"/>
      <c r="X6" s="365">
        <v>0</v>
      </c>
      <c r="Y6" s="366">
        <f t="shared" ref="Y6:Y23" si="0">IF(Q6="Available","",IF(Q6="Booked",X6*V6,IF(Q6="1st Option",X6*V6,IF(Q6="2nd Option","",""))))</f>
        <v>0</v>
      </c>
      <c r="Z6" s="367">
        <f>IF(V6&gt;=1,Database!$H$9,"")</f>
        <v>0.2</v>
      </c>
      <c r="AA6" s="368">
        <f t="shared" ref="AA6" si="1">IF(Q6="Available","",IF(Q6="Booked",(Y6*(1-Z6)),IF(Q6="1st Option",(Y6*(1-Z6)), IF(Q6="2nd Option","",""))))</f>
        <v>0</v>
      </c>
      <c r="AB6" s="369">
        <f t="shared" ref="AB6:AB8" si="2">IFERROR(IF(M6="Agency",(Y6*(Z6-0.1)),Y6*Z6),)</f>
        <v>0</v>
      </c>
      <c r="AC6" s="370"/>
      <c r="AD6" s="370">
        <f>AA6-AC6</f>
        <v>0</v>
      </c>
      <c r="AE6" s="371"/>
      <c r="AF6" s="113"/>
    </row>
    <row r="7" spans="1:32" ht="22.5" customHeight="1">
      <c r="A7" s="791"/>
      <c r="B7" s="797"/>
      <c r="C7" s="786"/>
      <c r="D7" s="803"/>
      <c r="E7" s="764"/>
      <c r="F7" s="322">
        <v>2</v>
      </c>
      <c r="G7" s="322"/>
      <c r="H7" s="662"/>
      <c r="I7" s="224" t="s">
        <v>630</v>
      </c>
      <c r="J7" s="225" t="str">
        <f>IFERROR(VLOOKUP(I7,Database!$A$1:$D$377,3,FALSE),"")</f>
        <v>Beauty</v>
      </c>
      <c r="K7" s="225" t="str">
        <f>IFERROR(VLOOKUP(I7,Database!$A$1:$D$377,4,FALSE),"")</f>
        <v>Beauty box subscription</v>
      </c>
      <c r="L7" s="226" t="s">
        <v>28</v>
      </c>
      <c r="M7" s="225" t="s">
        <v>78</v>
      </c>
      <c r="N7" s="224"/>
      <c r="O7" s="224" t="s">
        <v>659</v>
      </c>
      <c r="P7" s="227" t="s">
        <v>670</v>
      </c>
      <c r="Q7" s="227" t="s">
        <v>30</v>
      </c>
      <c r="R7" s="272" t="s">
        <v>624</v>
      </c>
      <c r="S7" s="272">
        <v>2</v>
      </c>
      <c r="T7" s="270">
        <v>8</v>
      </c>
      <c r="U7" s="271">
        <v>50</v>
      </c>
      <c r="V7" s="272">
        <v>50</v>
      </c>
      <c r="W7" s="301">
        <f>U7-V7</f>
        <v>0</v>
      </c>
      <c r="X7" s="246">
        <v>0</v>
      </c>
      <c r="Y7" s="247">
        <f t="shared" si="0"/>
        <v>0</v>
      </c>
      <c r="Z7" s="248">
        <f>IF(V7&gt;=1,Database!$H$9,"")</f>
        <v>0.2</v>
      </c>
      <c r="AA7" s="249">
        <f>IF(Q7="Available","",IF(Q7="Booked",(Y7*(1-Z7)),IF(Q7="1st Option",(Y7*(1-Z7)), IF(Q7="2nd Option","",""))))</f>
        <v>0</v>
      </c>
      <c r="AB7" s="330">
        <f t="shared" si="2"/>
        <v>0</v>
      </c>
      <c r="AC7" s="250"/>
      <c r="AD7" s="250">
        <f>-AA7-AC7</f>
        <v>0</v>
      </c>
      <c r="AE7" s="251"/>
      <c r="AF7" s="113"/>
    </row>
    <row r="8" spans="1:32" ht="22.5" customHeight="1">
      <c r="A8" s="791"/>
      <c r="B8" s="797"/>
      <c r="C8" s="786"/>
      <c r="D8" s="803"/>
      <c r="E8" s="764"/>
      <c r="F8" s="73">
        <v>3</v>
      </c>
      <c r="G8" s="73"/>
      <c r="H8" s="73"/>
      <c r="I8" s="74" t="s">
        <v>648</v>
      </c>
      <c r="J8" s="76" t="str">
        <f>IFERROR(VLOOKUP(I8,Database!$A$1:$D$377,3,FALSE),"")</f>
        <v>Flowers</v>
      </c>
      <c r="K8" s="76" t="str">
        <f>IFERROR(VLOOKUP(I8,Database!$A$1:$D$377,4,FALSE),"")</f>
        <v>Flower Delivery</v>
      </c>
      <c r="L8" s="75" t="s">
        <v>28</v>
      </c>
      <c r="M8" s="76" t="s">
        <v>78</v>
      </c>
      <c r="N8" s="77"/>
      <c r="O8" s="77" t="s">
        <v>659</v>
      </c>
      <c r="P8" s="471">
        <v>903636</v>
      </c>
      <c r="Q8" s="79" t="s">
        <v>30</v>
      </c>
      <c r="R8" s="80" t="s">
        <v>650</v>
      </c>
      <c r="S8" s="80">
        <v>2</v>
      </c>
      <c r="T8" s="77">
        <v>4</v>
      </c>
      <c r="U8" s="112">
        <v>50</v>
      </c>
      <c r="V8" s="80">
        <v>50</v>
      </c>
      <c r="W8" s="302">
        <f>U8-V8</f>
        <v>0</v>
      </c>
      <c r="X8" s="234">
        <v>35</v>
      </c>
      <c r="Y8" s="235">
        <f t="shared" si="0"/>
        <v>1750</v>
      </c>
      <c r="Z8" s="236">
        <f>IF(V8&gt;=1,Database!$H$9,"")</f>
        <v>0.2</v>
      </c>
      <c r="AA8" s="237">
        <f>IF(Q8="Available","",IF(Q8="Booked",(Y8*(1-Z8)),IF(Q8="1st Option",(Y8*(1-Z8)), IF(Q8="2nd Option","",""))))</f>
        <v>1400</v>
      </c>
      <c r="AB8" s="88">
        <f t="shared" si="2"/>
        <v>350</v>
      </c>
      <c r="AC8" s="238"/>
      <c r="AD8" s="250">
        <f>AA8-AC8</f>
        <v>1400</v>
      </c>
      <c r="AE8" s="239"/>
      <c r="AF8" s="113"/>
    </row>
    <row r="9" spans="1:32" ht="22.5" customHeight="1" thickBot="1">
      <c r="A9" s="791"/>
      <c r="B9" s="798"/>
      <c r="C9" s="787"/>
      <c r="D9" s="804"/>
      <c r="E9" s="784"/>
      <c r="F9" s="81">
        <v>4</v>
      </c>
      <c r="G9" s="514"/>
      <c r="H9" s="668"/>
      <c r="I9" s="274"/>
      <c r="J9" s="275" t="str">
        <f>IFERROR(VLOOKUP(I9,Database!$A$1:$D$377,3,FALSE),"")</f>
        <v/>
      </c>
      <c r="K9" s="275" t="str">
        <f>IFERROR(VLOOKUP(I9,Database!$A$1:$D$377,4,FALSE),"")</f>
        <v/>
      </c>
      <c r="L9" s="320"/>
      <c r="M9" s="275"/>
      <c r="N9" s="277"/>
      <c r="O9" s="277"/>
      <c r="P9" s="278"/>
      <c r="Q9" s="279" t="s">
        <v>52</v>
      </c>
      <c r="R9" s="281"/>
      <c r="S9" s="281"/>
      <c r="T9" s="277"/>
      <c r="U9" s="280">
        <v>50</v>
      </c>
      <c r="V9" s="48">
        <v>0</v>
      </c>
      <c r="W9" s="303">
        <f t="shared" ref="W9" si="3">U9-V9</f>
        <v>50</v>
      </c>
      <c r="X9" s="240"/>
      <c r="Y9" s="241" t="str">
        <f t="shared" si="0"/>
        <v/>
      </c>
      <c r="Z9" s="236" t="str">
        <f>IF(V9&gt;=1,Database!$H$9,"")</f>
        <v/>
      </c>
      <c r="AA9" s="243" t="str">
        <f>IF(Q9="Available","",IF(Q9="Booked",(Y9*(1-Z9)),IF(Q9="1st Option",(Y9*(1-Z9)), IF(Q9="2nd Option","",""))))</f>
        <v/>
      </c>
      <c r="AB9" s="92">
        <f t="shared" ref="AB9" si="4">IFERROR(IF(M9="Agency",(Y9*(Z9-0.1)),Y9*Z9),)</f>
        <v>0</v>
      </c>
      <c r="AC9" s="244"/>
      <c r="AD9" s="250"/>
      <c r="AE9" s="245"/>
      <c r="AF9" s="113"/>
    </row>
    <row r="10" spans="1:32" ht="21.75" customHeight="1">
      <c r="A10" s="791"/>
      <c r="B10" s="796">
        <v>41272</v>
      </c>
      <c r="C10" s="785">
        <v>41277</v>
      </c>
      <c r="D10" s="788">
        <v>41282</v>
      </c>
      <c r="E10" s="762" t="s">
        <v>639</v>
      </c>
      <c r="F10" s="397">
        <v>1</v>
      </c>
      <c r="G10" s="397"/>
      <c r="H10" s="397"/>
      <c r="I10" s="41" t="s">
        <v>653</v>
      </c>
      <c r="J10" s="71" t="str">
        <f>IFERROR(VLOOKUP(I10,Database!$A$1:$D$377,3,FALSE),"")</f>
        <v>Home</v>
      </c>
      <c r="K10" s="71" t="str">
        <f>IFERROR(VLOOKUP(I10,Database!$A$1:$D$377,4,FALSE),"")</f>
        <v>Kitchens</v>
      </c>
      <c r="L10" s="42" t="s">
        <v>28</v>
      </c>
      <c r="M10" s="71" t="s">
        <v>78</v>
      </c>
      <c r="N10" s="269"/>
      <c r="O10" s="269" t="s">
        <v>651</v>
      </c>
      <c r="P10" s="300" t="s">
        <v>670</v>
      </c>
      <c r="Q10" s="45" t="s">
        <v>30</v>
      </c>
      <c r="R10" s="300" t="s">
        <v>624</v>
      </c>
      <c r="S10" s="300">
        <v>2</v>
      </c>
      <c r="T10" s="269">
        <v>8</v>
      </c>
      <c r="U10" s="305">
        <v>50</v>
      </c>
      <c r="V10" s="300">
        <v>50</v>
      </c>
      <c r="W10" s="306">
        <f t="shared" ref="W10:W22" si="5">U10-V10</f>
        <v>0</v>
      </c>
      <c r="X10" s="258">
        <v>0</v>
      </c>
      <c r="Y10" s="259">
        <f t="shared" si="0"/>
        <v>0</v>
      </c>
      <c r="Z10" s="260">
        <f>IF(V10&gt;=1,Database!$H$9,"")</f>
        <v>0.2</v>
      </c>
      <c r="AA10" s="261">
        <f>IF(Q10="Available","",IF(Q10="Booked",(Y10*(1-Z10)),IF(Q10="1st Option",(Y10*(1-Z10)), IF(Q10="2nd Option","",""))))</f>
        <v>0</v>
      </c>
      <c r="AB10" s="67">
        <f t="shared" ref="AB10:AB21" si="6">IFERROR(IF(M10="Agency",(Y10*(Z10-0.1)),Y10*Z10),)</f>
        <v>0</v>
      </c>
      <c r="AC10" s="262">
        <f>U10*12</f>
        <v>600</v>
      </c>
      <c r="AD10" s="262">
        <f>AA10-AC10</f>
        <v>-600</v>
      </c>
      <c r="AE10" s="263"/>
      <c r="AF10" s="111"/>
    </row>
    <row r="11" spans="1:32" ht="21.75" customHeight="1">
      <c r="A11" s="791"/>
      <c r="B11" s="797"/>
      <c r="C11" s="786"/>
      <c r="D11" s="789"/>
      <c r="E11" s="763"/>
      <c r="F11" s="51">
        <v>2</v>
      </c>
      <c r="G11" s="522"/>
      <c r="H11" s="670"/>
      <c r="I11" s="284" t="s">
        <v>674</v>
      </c>
      <c r="J11" s="285" t="str">
        <f>IFERROR(VLOOKUP(I11,Database!$A$1:$D$377,3,FALSE),"")</f>
        <v>Pets</v>
      </c>
      <c r="K11" s="285" t="str">
        <f>IFERROR(VLOOKUP(I11,Database!$A$1:$D$377,4,FALSE),"")</f>
        <v>Pet Food</v>
      </c>
      <c r="L11" s="286" t="s">
        <v>28</v>
      </c>
      <c r="M11" s="285" t="s">
        <v>78</v>
      </c>
      <c r="N11" s="287"/>
      <c r="O11" s="287" t="s">
        <v>651</v>
      </c>
      <c r="P11" s="289" t="s">
        <v>670</v>
      </c>
      <c r="Q11" s="288" t="s">
        <v>30</v>
      </c>
      <c r="R11" s="321" t="s">
        <v>650</v>
      </c>
      <c r="S11" s="321">
        <v>2</v>
      </c>
      <c r="T11" s="321">
        <v>4</v>
      </c>
      <c r="U11" s="310">
        <v>50</v>
      </c>
      <c r="V11" s="223">
        <v>50</v>
      </c>
      <c r="W11" s="311">
        <f t="shared" si="5"/>
        <v>0</v>
      </c>
      <c r="X11" s="252">
        <v>0</v>
      </c>
      <c r="Y11" s="253">
        <f t="shared" si="0"/>
        <v>0</v>
      </c>
      <c r="Z11" s="254">
        <f>IF(V11&gt;=1,Database!$H$9,"")</f>
        <v>0.2</v>
      </c>
      <c r="AA11" s="255">
        <f>IF(Q39="Available","",IF(Q39="Booked",(Y11*(1-Z11)),IF(Q39="1st Option",(Y11*(1-Z11)), IF(Q39="2nd Option","",""))))</f>
        <v>0</v>
      </c>
      <c r="AB11" s="202">
        <f>IFERROR(IF(M39="Agency",(Y11*(Z11-0.1)),Y11*Z11),)</f>
        <v>0</v>
      </c>
      <c r="AC11" s="256"/>
      <c r="AD11" s="256">
        <f t="shared" ref="AD11:AD13" si="7">AA11-AC11</f>
        <v>0</v>
      </c>
      <c r="AE11" s="257"/>
      <c r="AF11" s="113"/>
    </row>
    <row r="12" spans="1:32" ht="21.75" customHeight="1">
      <c r="A12" s="791"/>
      <c r="B12" s="797"/>
      <c r="C12" s="786"/>
      <c r="D12" s="789"/>
      <c r="E12" s="764"/>
      <c r="F12" s="810">
        <v>3</v>
      </c>
      <c r="G12" s="511"/>
      <c r="H12" s="665"/>
      <c r="I12" s="362" t="s">
        <v>570</v>
      </c>
      <c r="J12" s="361" t="str">
        <f>IFERROR(VLOOKUP(I12,Database!$A$1:$D$377,3,FALSE),"")</f>
        <v xml:space="preserve">Family </v>
      </c>
      <c r="K12" s="361" t="str">
        <f>IFERROR(VLOOKUP(I12,Database!$A$1:$D$377,4,FALSE),"")</f>
        <v>Children's crafts</v>
      </c>
      <c r="L12" s="362" t="s">
        <v>28</v>
      </c>
      <c r="M12" s="361" t="s">
        <v>78</v>
      </c>
      <c r="N12" s="360"/>
      <c r="O12" s="360" t="s">
        <v>651</v>
      </c>
      <c r="P12" s="364" t="s">
        <v>670</v>
      </c>
      <c r="Q12" s="319" t="s">
        <v>30</v>
      </c>
      <c r="R12" s="364" t="s">
        <v>627</v>
      </c>
      <c r="S12" s="364">
        <v>2</v>
      </c>
      <c r="T12" s="360">
        <v>5</v>
      </c>
      <c r="U12" s="773">
        <v>50</v>
      </c>
      <c r="V12" s="364">
        <v>40</v>
      </c>
      <c r="W12" s="776">
        <f>U12-V12-V13</f>
        <v>5</v>
      </c>
      <c r="X12" s="365">
        <v>0</v>
      </c>
      <c r="Y12" s="366">
        <f t="shared" si="0"/>
        <v>0</v>
      </c>
      <c r="Z12" s="367">
        <f>IF(V12&gt;=1,Database!$H$9,"")</f>
        <v>0.2</v>
      </c>
      <c r="AA12" s="368">
        <f t="shared" ref="AA12" si="8">IF(Q12="Available","",IF(Q12="Booked",(Y12*(1-Z12)),IF(Q12="1st Option",(Y12*(1-Z12)), IF(Q12="2nd Option","",""))))</f>
        <v>0</v>
      </c>
      <c r="AB12" s="369">
        <f t="shared" si="6"/>
        <v>0</v>
      </c>
      <c r="AC12" s="368"/>
      <c r="AD12" s="368">
        <f t="shared" si="7"/>
        <v>0</v>
      </c>
      <c r="AE12" s="373"/>
      <c r="AF12" s="113"/>
    </row>
    <row r="13" spans="1:32" ht="21.75" customHeight="1">
      <c r="A13" s="791"/>
      <c r="B13" s="797"/>
      <c r="C13" s="786"/>
      <c r="D13" s="789"/>
      <c r="E13" s="764"/>
      <c r="F13" s="810"/>
      <c r="G13" s="511"/>
      <c r="H13" s="665"/>
      <c r="I13" s="362" t="s">
        <v>652</v>
      </c>
      <c r="J13" s="361" t="str">
        <f>IFERROR(VLOOKUP(I13,Database!$A$1:$D$377,3,FALSE),"")</f>
        <v>Food</v>
      </c>
      <c r="K13" s="361" t="str">
        <f>IFERROR(VLOOKUP(I13,Database!$A$1:$D$377,4,FALSE),"")</f>
        <v>Food delivery</v>
      </c>
      <c r="L13" s="372" t="s">
        <v>28</v>
      </c>
      <c r="M13" s="361" t="s">
        <v>78</v>
      </c>
      <c r="N13" s="360"/>
      <c r="O13" s="360" t="s">
        <v>651</v>
      </c>
      <c r="P13" s="364" t="s">
        <v>670</v>
      </c>
      <c r="Q13" s="319" t="s">
        <v>30</v>
      </c>
      <c r="R13" s="364" t="s">
        <v>650</v>
      </c>
      <c r="S13" s="364">
        <v>2</v>
      </c>
      <c r="T13" s="360">
        <v>6</v>
      </c>
      <c r="U13" s="775"/>
      <c r="V13" s="364">
        <v>5</v>
      </c>
      <c r="W13" s="778"/>
      <c r="X13" s="365">
        <v>0</v>
      </c>
      <c r="Y13" s="366">
        <f t="shared" si="0"/>
        <v>0</v>
      </c>
      <c r="Z13" s="367">
        <f>IF(V13&gt;=1,Database!$H$9,"")</f>
        <v>0.2</v>
      </c>
      <c r="AA13" s="368">
        <f t="shared" ref="AA13" si="9">IF(Q13="Available","",IF(Q13="Booked",(Y13*(1-Z13)),IF(Q13="1st Option",(Y13*(1-Z13)), IF(Q13="2nd Option","",""))))</f>
        <v>0</v>
      </c>
      <c r="AB13" s="369">
        <f>IFERROR(IF(M13="Agency",(Y13*(Z13-0.1)),Y13*Z13),)</f>
        <v>0</v>
      </c>
      <c r="AC13" s="370"/>
      <c r="AD13" s="370">
        <f t="shared" si="7"/>
        <v>0</v>
      </c>
      <c r="AE13" s="371"/>
      <c r="AF13" s="113"/>
    </row>
    <row r="14" spans="1:32" ht="22.5" customHeight="1" thickBot="1">
      <c r="A14" s="791"/>
      <c r="B14" s="798"/>
      <c r="C14" s="787"/>
      <c r="D14" s="790"/>
      <c r="E14" s="765"/>
      <c r="F14" s="293">
        <v>4</v>
      </c>
      <c r="G14" s="293"/>
      <c r="H14" s="293"/>
      <c r="I14" s="274"/>
      <c r="J14" s="275" t="str">
        <f>IFERROR(VLOOKUP(I14,Database!$A$1:$D$377,3,FALSE),"")</f>
        <v/>
      </c>
      <c r="K14" s="275" t="str">
        <f>IFERROR(VLOOKUP(I14,Database!$A$1:$D$377,4,FALSE),"")</f>
        <v/>
      </c>
      <c r="L14" s="276"/>
      <c r="M14" s="275" t="s">
        <v>666</v>
      </c>
      <c r="N14" s="277"/>
      <c r="O14" s="277" t="s">
        <v>666</v>
      </c>
      <c r="P14" s="281"/>
      <c r="Q14" s="279" t="s">
        <v>52</v>
      </c>
      <c r="R14" s="281">
        <v>0</v>
      </c>
      <c r="S14" s="281">
        <v>0</v>
      </c>
      <c r="T14" s="277">
        <v>0</v>
      </c>
      <c r="U14" s="280">
        <v>50</v>
      </c>
      <c r="V14" s="281">
        <v>0</v>
      </c>
      <c r="W14" s="304">
        <f t="shared" si="5"/>
        <v>50</v>
      </c>
      <c r="X14" s="240"/>
      <c r="Y14" s="241" t="str">
        <f t="shared" si="0"/>
        <v/>
      </c>
      <c r="Z14" s="242" t="str">
        <f>IF(V14&gt;=1,Database!$H$9,"")</f>
        <v/>
      </c>
      <c r="AA14" s="243" t="str">
        <f t="shared" ref="AA14" si="10">IF(Q14="Available","",IF(Q14="Booked",(Y14*(1-Z14)),IF(Q14="1st Option",(Y14*(1-Z14)), IF(Q14="2nd Option","",""))))</f>
        <v/>
      </c>
      <c r="AB14" s="92">
        <f>IFERROR(IF(M14="Agency",(Y14*(Z14-0.1)),Y14*Z14),)</f>
        <v>0</v>
      </c>
      <c r="AC14" s="283"/>
      <c r="AD14" s="283"/>
      <c r="AE14" s="309"/>
      <c r="AF14" s="113"/>
    </row>
    <row r="15" spans="1:32" ht="21.75" customHeight="1">
      <c r="A15" s="791"/>
      <c r="B15" s="796">
        <v>41279</v>
      </c>
      <c r="C15" s="785">
        <v>41284</v>
      </c>
      <c r="D15" s="788">
        <v>41289</v>
      </c>
      <c r="E15" s="762" t="s">
        <v>640</v>
      </c>
      <c r="F15" s="318">
        <v>1</v>
      </c>
      <c r="G15" s="70"/>
      <c r="H15" s="70"/>
      <c r="I15" s="269" t="s">
        <v>626</v>
      </c>
      <c r="J15" s="71" t="str">
        <f>IFERROR(VLOOKUP(I15,Database!$A$1:$D$377,3,FALSE),"")</f>
        <v>Drink</v>
      </c>
      <c r="K15" s="71" t="str">
        <f>IFERROR(VLOOKUP(I15,Database!$A$1:$D$377,4,FALSE),"")</f>
        <v>Beer subscription</v>
      </c>
      <c r="L15" s="41" t="s">
        <v>28</v>
      </c>
      <c r="M15" s="71" t="s">
        <v>78</v>
      </c>
      <c r="N15" s="41"/>
      <c r="O15" s="41" t="s">
        <v>651</v>
      </c>
      <c r="P15" s="45" t="s">
        <v>670</v>
      </c>
      <c r="Q15" s="398" t="s">
        <v>30</v>
      </c>
      <c r="R15" s="300" t="s">
        <v>627</v>
      </c>
      <c r="S15" s="300">
        <v>2</v>
      </c>
      <c r="T15" s="269">
        <v>4</v>
      </c>
      <c r="U15" s="305">
        <v>50</v>
      </c>
      <c r="V15" s="300">
        <v>50</v>
      </c>
      <c r="W15" s="314">
        <f t="shared" si="5"/>
        <v>0</v>
      </c>
      <c r="X15" s="315">
        <v>0</v>
      </c>
      <c r="Y15" s="297">
        <f t="shared" si="0"/>
        <v>0</v>
      </c>
      <c r="Z15" s="298">
        <f>IF(V15&gt;=1,Database!$H$9,"")</f>
        <v>0.2</v>
      </c>
      <c r="AA15" s="299">
        <f>IF(Q15="Available","",IF(Q15="Booked",(Y15*(1-Z15)),IF(Q15="1st Option",(Y15*(1-Z15)), IF(Q15="2nd Option","",""))))</f>
        <v>0</v>
      </c>
      <c r="AB15" s="399">
        <f t="shared" si="6"/>
        <v>0</v>
      </c>
      <c r="AC15" s="316">
        <f>U15*12</f>
        <v>600</v>
      </c>
      <c r="AD15" s="316">
        <f>AA15-AC15</f>
        <v>-600</v>
      </c>
      <c r="AE15" s="317"/>
      <c r="AF15" s="111"/>
    </row>
    <row r="16" spans="1:32" ht="21.75" customHeight="1">
      <c r="A16" s="791"/>
      <c r="B16" s="797"/>
      <c r="C16" s="786"/>
      <c r="D16" s="789"/>
      <c r="E16" s="764"/>
      <c r="F16" s="323">
        <v>2</v>
      </c>
      <c r="G16" s="323"/>
      <c r="H16" s="518"/>
      <c r="I16" s="284" t="s">
        <v>634</v>
      </c>
      <c r="J16" s="285" t="str">
        <f>IFERROR(VLOOKUP(I16,Database!$A$1:$D$377,3,FALSE),"")</f>
        <v>Pets</v>
      </c>
      <c r="K16" s="285" t="str">
        <f>IFERROR(VLOOKUP(I16,Database!$A$1:$D$377,4,FALSE),"")</f>
        <v>Pet Food</v>
      </c>
      <c r="L16" s="286" t="s">
        <v>28</v>
      </c>
      <c r="M16" s="285" t="s">
        <v>78</v>
      </c>
      <c r="N16" s="287" t="s">
        <v>115</v>
      </c>
      <c r="O16" s="287" t="s">
        <v>656</v>
      </c>
      <c r="P16" s="471">
        <v>903087</v>
      </c>
      <c r="Q16" s="79" t="s">
        <v>30</v>
      </c>
      <c r="R16" s="289" t="s">
        <v>624</v>
      </c>
      <c r="S16" s="289">
        <v>2</v>
      </c>
      <c r="T16" s="287">
        <v>8</v>
      </c>
      <c r="U16" s="271">
        <v>50</v>
      </c>
      <c r="V16" s="289">
        <v>50</v>
      </c>
      <c r="W16" s="302">
        <f>U16-V16</f>
        <v>0</v>
      </c>
      <c r="X16" s="234">
        <v>0</v>
      </c>
      <c r="Y16" s="235">
        <f t="shared" si="0"/>
        <v>0</v>
      </c>
      <c r="Z16" s="236">
        <f>IF(V16&gt;=1,Database!$H$9,"")</f>
        <v>0.2</v>
      </c>
      <c r="AA16" s="237">
        <f>IF(Q16="Available","",IF(Q16="Booked",(Y16*(1-Z16)),IF(Q16="1st Option",(Y16*(1-Z16)), IF(Q16="2nd Option","",""))))</f>
        <v>0</v>
      </c>
      <c r="AB16" s="88">
        <f t="shared" si="6"/>
        <v>0</v>
      </c>
      <c r="AC16" s="237"/>
      <c r="AD16" s="237">
        <f>AA16-AC16</f>
        <v>0</v>
      </c>
      <c r="AE16" s="239"/>
      <c r="AF16" s="113"/>
    </row>
    <row r="17" spans="1:32" ht="21.75" customHeight="1">
      <c r="A17" s="791"/>
      <c r="B17" s="797"/>
      <c r="C17" s="786"/>
      <c r="D17" s="789"/>
      <c r="E17" s="763"/>
      <c r="F17" s="294">
        <v>3</v>
      </c>
      <c r="G17" s="294"/>
      <c r="H17" s="294"/>
      <c r="I17" s="193" t="s">
        <v>660</v>
      </c>
      <c r="J17" s="194" t="str">
        <f>IFERROR(VLOOKUP(I17,Database!$A$1:$D$377,3,FALSE),"")</f>
        <v>Home</v>
      </c>
      <c r="K17" s="194" t="str">
        <f>IFERROR(VLOOKUP(I17,Database!$A$1:$D$377,4,FALSE),"")</f>
        <v>Various</v>
      </c>
      <c r="L17" s="222" t="s">
        <v>28</v>
      </c>
      <c r="M17" s="194" t="s">
        <v>78</v>
      </c>
      <c r="N17" s="195"/>
      <c r="O17" s="195" t="s">
        <v>651</v>
      </c>
      <c r="P17" s="656">
        <v>905011</v>
      </c>
      <c r="Q17" s="288" t="s">
        <v>30</v>
      </c>
      <c r="R17" s="223" t="s">
        <v>624</v>
      </c>
      <c r="S17" s="223">
        <v>4</v>
      </c>
      <c r="T17" s="195">
        <v>11</v>
      </c>
      <c r="U17" s="310">
        <v>50</v>
      </c>
      <c r="V17" s="223">
        <v>50</v>
      </c>
      <c r="W17" s="307">
        <f t="shared" si="5"/>
        <v>0</v>
      </c>
      <c r="X17" s="290">
        <v>0</v>
      </c>
      <c r="Y17" s="247">
        <f t="shared" si="0"/>
        <v>0</v>
      </c>
      <c r="Z17" s="248">
        <f>IF(V17&gt;=1,Database!$H$9,"")</f>
        <v>0.2</v>
      </c>
      <c r="AA17" s="249">
        <f t="shared" ref="AA17" si="11">IF(Q17="Available","",IF(Q17="Booked",(Y17*(1-Z17)),IF(Q17="1st Option",(Y17*(1-Z17)), IF(Q17="2nd Option","",""))))</f>
        <v>0</v>
      </c>
      <c r="AB17" s="330">
        <f t="shared" si="6"/>
        <v>0</v>
      </c>
      <c r="AC17" s="291"/>
      <c r="AD17" s="291">
        <f t="shared" ref="AD17:AD21" si="12">AA17-AC17</f>
        <v>0</v>
      </c>
      <c r="AE17" s="239" t="s">
        <v>649</v>
      </c>
      <c r="AF17" s="113"/>
    </row>
    <row r="18" spans="1:32" ht="22.5" customHeight="1" thickBot="1">
      <c r="A18" s="791"/>
      <c r="B18" s="798"/>
      <c r="C18" s="787"/>
      <c r="D18" s="790"/>
      <c r="E18" s="765"/>
      <c r="F18" s="400">
        <v>4</v>
      </c>
      <c r="G18" s="400"/>
      <c r="H18" s="400"/>
      <c r="I18" s="40" t="s">
        <v>678</v>
      </c>
      <c r="J18" s="69" t="str">
        <f>IFERROR(VLOOKUP(I18,Database!$A$1:$D$377,3,FALSE),"")</f>
        <v>Health</v>
      </c>
      <c r="K18" s="69" t="str">
        <f>IFERROR(VLOOKUP(I18,Database!$A$1:$D$377,4,FALSE),"")</f>
        <v>Vitamins</v>
      </c>
      <c r="L18" s="43" t="s">
        <v>28</v>
      </c>
      <c r="M18" s="69" t="s">
        <v>78</v>
      </c>
      <c r="N18" s="46"/>
      <c r="O18" s="46" t="s">
        <v>651</v>
      </c>
      <c r="P18" s="471">
        <v>903776</v>
      </c>
      <c r="Q18" s="44" t="s">
        <v>30</v>
      </c>
      <c r="R18" s="48" t="s">
        <v>624</v>
      </c>
      <c r="S18" s="48">
        <v>2</v>
      </c>
      <c r="T18" s="46">
        <v>6</v>
      </c>
      <c r="U18" s="114">
        <v>50</v>
      </c>
      <c r="V18" s="48">
        <v>15</v>
      </c>
      <c r="W18" s="303">
        <f t="shared" si="5"/>
        <v>35</v>
      </c>
      <c r="X18" s="240">
        <v>0</v>
      </c>
      <c r="Y18" s="241">
        <f t="shared" si="0"/>
        <v>0</v>
      </c>
      <c r="Z18" s="242">
        <f>IF(V18&gt;=1,Database!$H$9,"")</f>
        <v>0.2</v>
      </c>
      <c r="AA18" s="243">
        <f>IF(Q18="Available","",IF(Q18="Booked",(Y18*(1-Z18)),IF(Q18="1st Option",(Y18*(1-Z18)), IF(Q18="2nd Option","",""))))</f>
        <v>0</v>
      </c>
      <c r="AB18" s="232">
        <f t="shared" si="6"/>
        <v>0</v>
      </c>
      <c r="AC18" s="244"/>
      <c r="AD18" s="244">
        <f t="shared" si="12"/>
        <v>0</v>
      </c>
      <c r="AE18" s="309"/>
      <c r="AF18" s="113"/>
    </row>
    <row r="19" spans="1:32" ht="21.75" customHeight="1">
      <c r="A19" s="791"/>
      <c r="B19" s="796">
        <v>41286</v>
      </c>
      <c r="C19" s="793">
        <v>41291</v>
      </c>
      <c r="D19" s="799">
        <v>41296</v>
      </c>
      <c r="E19" s="783" t="s">
        <v>641</v>
      </c>
      <c r="F19" s="811">
        <v>1</v>
      </c>
      <c r="G19" s="510"/>
      <c r="H19" s="663"/>
      <c r="I19" s="374" t="s">
        <v>680</v>
      </c>
      <c r="J19" s="375" t="str">
        <f>IFERROR(VLOOKUP(I19,Database!$A$1:$D$377,3,FALSE),"")</f>
        <v>Drink</v>
      </c>
      <c r="K19" s="375" t="str">
        <f>IFERROR(VLOOKUP(I19,Database!$A$1:$D$377,4,FALSE),"")</f>
        <v>Tea</v>
      </c>
      <c r="L19" s="376" t="s">
        <v>28</v>
      </c>
      <c r="M19" s="375" t="s">
        <v>78</v>
      </c>
      <c r="N19" s="377"/>
      <c r="O19" s="377" t="s">
        <v>651</v>
      </c>
      <c r="P19" s="379" t="s">
        <v>670</v>
      </c>
      <c r="Q19" s="378" t="s">
        <v>30</v>
      </c>
      <c r="R19" s="379" t="s">
        <v>667</v>
      </c>
      <c r="S19" s="379">
        <v>4</v>
      </c>
      <c r="T19" s="377">
        <v>3</v>
      </c>
      <c r="U19" s="806">
        <v>50</v>
      </c>
      <c r="V19" s="380">
        <v>45</v>
      </c>
      <c r="W19" s="808">
        <f>U19-V19-V20</f>
        <v>0</v>
      </c>
      <c r="X19" s="381">
        <v>0</v>
      </c>
      <c r="Y19" s="382">
        <f t="shared" si="0"/>
        <v>0</v>
      </c>
      <c r="Z19" s="383">
        <f>IF(V19&gt;=1,Database!$H$9,"")</f>
        <v>0.2</v>
      </c>
      <c r="AA19" s="384">
        <f>IF(Q19="Available","",IF(Q19="Booked",(Y19*(1-Z19)),IF(Q19="1st Option",(Y19*(1-Z19)), IF(Q19="2nd Option","",""))))</f>
        <v>0</v>
      </c>
      <c r="AB19" s="385">
        <f t="shared" si="6"/>
        <v>0</v>
      </c>
      <c r="AC19" s="384">
        <f>U19*12</f>
        <v>600</v>
      </c>
      <c r="AD19" s="384">
        <f t="shared" si="12"/>
        <v>-600</v>
      </c>
      <c r="AE19" s="386"/>
      <c r="AF19" s="111"/>
    </row>
    <row r="20" spans="1:32" ht="21.75" customHeight="1">
      <c r="A20" s="791"/>
      <c r="B20" s="797"/>
      <c r="C20" s="794"/>
      <c r="D20" s="800"/>
      <c r="E20" s="764"/>
      <c r="F20" s="810"/>
      <c r="G20" s="511"/>
      <c r="H20" s="665"/>
      <c r="I20" s="360" t="s">
        <v>681</v>
      </c>
      <c r="J20" s="361" t="str">
        <f>IFERROR(VLOOKUP(I20,Database!$A$1:$D$377,3,FALSE),"")</f>
        <v>Food</v>
      </c>
      <c r="K20" s="361" t="str">
        <f>IFERROR(VLOOKUP(I20,Database!$A$1:$D$377,4,FALSE),"")</f>
        <v>Food delivery</v>
      </c>
      <c r="L20" s="362" t="s">
        <v>28</v>
      </c>
      <c r="M20" s="361" t="s">
        <v>78</v>
      </c>
      <c r="N20" s="362"/>
      <c r="O20" s="362" t="s">
        <v>651</v>
      </c>
      <c r="P20" s="319" t="s">
        <v>670</v>
      </c>
      <c r="Q20" s="363" t="s">
        <v>30</v>
      </c>
      <c r="R20" s="364" t="s">
        <v>624</v>
      </c>
      <c r="S20" s="364">
        <v>2</v>
      </c>
      <c r="T20" s="360">
        <v>5</v>
      </c>
      <c r="U20" s="807"/>
      <c r="V20" s="364">
        <v>5</v>
      </c>
      <c r="W20" s="809"/>
      <c r="X20" s="365">
        <v>0</v>
      </c>
      <c r="Y20" s="366">
        <f t="shared" si="0"/>
        <v>0</v>
      </c>
      <c r="Z20" s="367">
        <f>IF(V20&gt;=1,Database!$H$9,"")</f>
        <v>0.2</v>
      </c>
      <c r="AA20" s="368">
        <f t="shared" ref="AA20:AA22" si="13">IF(Q20="Available","",IF(Q20="Booked",(Y20*(1-Z20)),IF(Q20="1st Option",(Y20*(1-Z20)), IF(Q20="2nd Option","",""))))</f>
        <v>0</v>
      </c>
      <c r="AB20" s="369">
        <f t="shared" si="6"/>
        <v>0</v>
      </c>
      <c r="AC20" s="368"/>
      <c r="AD20" s="368">
        <f t="shared" si="12"/>
        <v>0</v>
      </c>
      <c r="AE20" s="371"/>
      <c r="AF20" s="113"/>
    </row>
    <row r="21" spans="1:32" ht="21.75" customHeight="1">
      <c r="A21" s="791"/>
      <c r="B21" s="797"/>
      <c r="C21" s="794"/>
      <c r="D21" s="800"/>
      <c r="E21" s="763"/>
      <c r="F21" s="294">
        <v>2</v>
      </c>
      <c r="G21" s="294"/>
      <c r="H21" s="294"/>
      <c r="I21" s="284" t="s">
        <v>660</v>
      </c>
      <c r="J21" s="285" t="str">
        <f>IFERROR(VLOOKUP(I21,Database!$A$1:$D$377,3,FALSE),"")</f>
        <v>Home</v>
      </c>
      <c r="K21" s="285" t="str">
        <f>IFERROR(VLOOKUP(I21,Database!$A$1:$D$377,4,FALSE),"")</f>
        <v>Various</v>
      </c>
      <c r="L21" s="286" t="s">
        <v>28</v>
      </c>
      <c r="M21" s="285" t="s">
        <v>78</v>
      </c>
      <c r="N21" s="287"/>
      <c r="O21" s="287" t="s">
        <v>651</v>
      </c>
      <c r="P21" s="657">
        <v>905011</v>
      </c>
      <c r="Q21" s="288" t="s">
        <v>30</v>
      </c>
      <c r="R21" s="289" t="s">
        <v>624</v>
      </c>
      <c r="S21" s="289">
        <v>4</v>
      </c>
      <c r="T21" s="287">
        <v>11</v>
      </c>
      <c r="U21" s="271">
        <v>50</v>
      </c>
      <c r="V21" s="289">
        <v>50</v>
      </c>
      <c r="W21" s="301">
        <f t="shared" si="5"/>
        <v>0</v>
      </c>
      <c r="X21" s="290">
        <v>0</v>
      </c>
      <c r="Y21" s="247">
        <f t="shared" si="0"/>
        <v>0</v>
      </c>
      <c r="Z21" s="248">
        <f>IF(V21&gt;=1,Database!$H$9,"")</f>
        <v>0.2</v>
      </c>
      <c r="AA21" s="249">
        <f t="shared" si="13"/>
        <v>0</v>
      </c>
      <c r="AB21" s="330">
        <f t="shared" si="6"/>
        <v>0</v>
      </c>
      <c r="AC21" s="291"/>
      <c r="AD21" s="291">
        <f t="shared" si="12"/>
        <v>0</v>
      </c>
      <c r="AE21" s="292"/>
      <c r="AF21" s="113"/>
    </row>
    <row r="22" spans="1:32" ht="21.75" customHeight="1">
      <c r="A22" s="791"/>
      <c r="B22" s="797"/>
      <c r="C22" s="794"/>
      <c r="D22" s="800"/>
      <c r="E22" s="763"/>
      <c r="F22" s="221">
        <v>3</v>
      </c>
      <c r="G22" s="73"/>
      <c r="H22" s="73"/>
      <c r="I22" s="74" t="s">
        <v>43</v>
      </c>
      <c r="J22" s="76" t="str">
        <f>IFERROR(VLOOKUP(I22,Database!$A$1:$D$377,3,FALSE),"")</f>
        <v>Drinks</v>
      </c>
      <c r="K22" s="76" t="str">
        <f>IFERROR(VLOOKUP(I22,Database!$A$1:$D$377,4,FALSE),"")</f>
        <v>Coffee</v>
      </c>
      <c r="L22" s="313" t="s">
        <v>28</v>
      </c>
      <c r="M22" s="76" t="str">
        <f>IFERROR(VLOOKUP($I22,Database!$A$2:$D$908,2,FALSE),"")</f>
        <v>Direct</v>
      </c>
      <c r="N22" s="77"/>
      <c r="O22" s="77" t="s">
        <v>651</v>
      </c>
      <c r="P22" s="471">
        <v>903618</v>
      </c>
      <c r="Q22" s="197" t="s">
        <v>30</v>
      </c>
      <c r="R22" s="80" t="s">
        <v>624</v>
      </c>
      <c r="S22" s="80">
        <v>2</v>
      </c>
      <c r="T22" s="77">
        <v>3</v>
      </c>
      <c r="U22" s="310">
        <v>50</v>
      </c>
      <c r="V22" s="223">
        <v>50</v>
      </c>
      <c r="W22" s="311">
        <f t="shared" si="5"/>
        <v>0</v>
      </c>
      <c r="X22" s="252">
        <v>35</v>
      </c>
      <c r="Y22" s="235">
        <f t="shared" si="0"/>
        <v>1750</v>
      </c>
      <c r="Z22" s="236">
        <f>IF(V22&gt;=1,Database!$H$9,"")</f>
        <v>0.2</v>
      </c>
      <c r="AA22" s="237">
        <f t="shared" si="13"/>
        <v>1400</v>
      </c>
      <c r="AB22" s="88">
        <f>IFERROR(IF(M22="Agency",(Y22*(Z22-0.1)),Y22*Z22),)</f>
        <v>350</v>
      </c>
      <c r="AC22" s="256"/>
      <c r="AD22" s="256">
        <f>AA22-AC22</f>
        <v>1400</v>
      </c>
      <c r="AE22" s="257"/>
      <c r="AF22" s="113"/>
    </row>
    <row r="23" spans="1:32" ht="21.75" customHeight="1" thickBot="1">
      <c r="A23" s="792"/>
      <c r="B23" s="798"/>
      <c r="C23" s="795"/>
      <c r="D23" s="801"/>
      <c r="E23" s="784"/>
      <c r="F23" s="392">
        <v>4</v>
      </c>
      <c r="G23" s="519"/>
      <c r="H23" s="519"/>
      <c r="I23" s="393"/>
      <c r="J23" s="275" t="str">
        <f>IFERROR(VLOOKUP(I23,Database!$A$1:$D$377,3,FALSE),"")</f>
        <v/>
      </c>
      <c r="K23" s="275" t="str">
        <f>IFERROR(VLOOKUP(I23,Database!$A$1:$D$377,4,FALSE),"")</f>
        <v/>
      </c>
      <c r="L23" s="394"/>
      <c r="M23" s="275"/>
      <c r="N23" s="277"/>
      <c r="O23" s="277"/>
      <c r="P23" s="278"/>
      <c r="Q23" s="44" t="s">
        <v>52</v>
      </c>
      <c r="R23" s="281"/>
      <c r="S23" s="281"/>
      <c r="T23" s="395"/>
      <c r="U23" s="114">
        <v>50</v>
      </c>
      <c r="V23" s="396"/>
      <c r="W23" s="303">
        <v>0</v>
      </c>
      <c r="X23" s="240"/>
      <c r="Y23" s="241" t="str">
        <f t="shared" si="0"/>
        <v/>
      </c>
      <c r="Z23" s="242" t="str">
        <f>IF(V23&gt;=1,Database!$H$9,"")</f>
        <v/>
      </c>
      <c r="AA23" s="243" t="str">
        <f t="shared" ref="AA23" si="14">IF(Q23="Available","",IF(Q23="Booked",(Y23*(1-Z23)),IF(Q23="1st Option",(Y23*(1-Z23)), IF(Q23="2nd Option","",""))))</f>
        <v/>
      </c>
      <c r="AB23" s="92">
        <f>IFERROR(IF(M23="Agency",(Y23*(Z23-0.1)),Y23*Z23),)</f>
        <v>0</v>
      </c>
      <c r="AC23" s="244"/>
      <c r="AD23" s="244"/>
      <c r="AE23" s="245"/>
      <c r="AF23" s="113"/>
    </row>
    <row r="24" spans="1:32" s="109" customFormat="1" ht="18" customHeight="1" thickBot="1">
      <c r="A24" s="219"/>
      <c r="B24" s="220"/>
      <c r="C24" s="220"/>
      <c r="D24" s="220"/>
      <c r="E24" s="220"/>
      <c r="F24" s="342"/>
      <c r="G24" s="342"/>
      <c r="H24" s="342"/>
      <c r="I24" s="342"/>
      <c r="J24" s="343"/>
      <c r="K24" s="342"/>
      <c r="L24" s="342"/>
      <c r="M24" s="342"/>
      <c r="N24" s="342"/>
      <c r="O24" s="342"/>
      <c r="P24" s="342"/>
      <c r="Q24" s="344"/>
      <c r="R24" s="342"/>
      <c r="S24" s="342"/>
      <c r="T24" s="345">
        <f>SUM(T5:T23)</f>
        <v>98</v>
      </c>
      <c r="U24" s="346">
        <f>SUM(U5:U23)</f>
        <v>800</v>
      </c>
      <c r="V24" s="346">
        <f>SUM(V5:V23)</f>
        <v>585</v>
      </c>
      <c r="W24" s="347">
        <f>SUM(W5:W23)</f>
        <v>165</v>
      </c>
      <c r="X24" s="345"/>
      <c r="Y24" s="348">
        <f>SUM(Y5:Y23)</f>
        <v>3500</v>
      </c>
      <c r="Z24" s="349"/>
      <c r="AA24" s="350">
        <f>SUM(AA5:AA23)</f>
        <v>2800</v>
      </c>
      <c r="AB24" s="350">
        <f>SUM(AB5:AB23)</f>
        <v>700</v>
      </c>
      <c r="AC24" s="350">
        <f>SUM(AC5:AC23)</f>
        <v>2400</v>
      </c>
      <c r="AD24" s="350">
        <f>SUM(AD5:AD23)</f>
        <v>400</v>
      </c>
      <c r="AE24" s="351"/>
      <c r="AF24" s="113"/>
    </row>
    <row r="25" spans="1:32" ht="17.25" customHeight="1">
      <c r="A25" s="115"/>
      <c r="J25" s="116"/>
      <c r="U25" s="99"/>
      <c r="V25" s="157">
        <f>SUMIF(Q5:Q23,"Booked",V5:V23)</f>
        <v>585</v>
      </c>
      <c r="W25" s="156" t="s">
        <v>36</v>
      </c>
      <c r="X25" s="125"/>
      <c r="Y25" s="126"/>
      <c r="Z25" s="126"/>
      <c r="AA25" s="155">
        <f>SUMIF(Q5:Q23,"Booked",AA5:AA23)</f>
        <v>2800</v>
      </c>
      <c r="AB25" s="155"/>
      <c r="AC25" s="155"/>
      <c r="AD25" s="155"/>
      <c r="AE25" s="154" t="s">
        <v>37</v>
      </c>
      <c r="AF25" s="122"/>
    </row>
    <row r="26" spans="1:32" ht="12.75" customHeight="1">
      <c r="J26" s="116"/>
      <c r="Q26" s="117"/>
      <c r="T26" s="118"/>
      <c r="U26" s="99"/>
      <c r="V26" s="157">
        <f>SUMIF(Q5:Q23,"1ST Option",V5:V23)</f>
        <v>0</v>
      </c>
      <c r="W26" s="156" t="s">
        <v>38</v>
      </c>
      <c r="X26" s="127"/>
      <c r="Y26" s="127"/>
      <c r="Z26" s="127"/>
      <c r="AA26" s="153">
        <f>SUMIF(Q5:Q23,"1ST Option",AA5:AA23)</f>
        <v>0</v>
      </c>
      <c r="AB26" s="153"/>
      <c r="AC26" s="153"/>
      <c r="AD26" s="153"/>
      <c r="AE26" s="152" t="s">
        <v>39</v>
      </c>
      <c r="AF26" s="123"/>
    </row>
    <row r="27" spans="1:32">
      <c r="J27" s="116"/>
      <c r="Q27" s="117"/>
      <c r="T27" s="118"/>
      <c r="U27" s="99"/>
      <c r="V27" s="157">
        <f>V25+V26</f>
        <v>585</v>
      </c>
      <c r="W27" s="156" t="s">
        <v>40</v>
      </c>
      <c r="X27" s="127"/>
      <c r="Y27" s="127"/>
      <c r="Z27" s="127"/>
      <c r="AA27" s="155">
        <f>AA26+AA25</f>
        <v>2800</v>
      </c>
      <c r="AB27" s="155"/>
      <c r="AC27" s="155"/>
      <c r="AD27" s="155"/>
      <c r="AE27" s="154" t="s">
        <v>40</v>
      </c>
      <c r="AF27" s="122"/>
    </row>
    <row r="28" spans="1:32">
      <c r="AA28" s="746" t="s">
        <v>748</v>
      </c>
      <c r="AB28" s="746"/>
      <c r="AC28" s="746"/>
      <c r="AD28" s="746"/>
      <c r="AE28" s="746"/>
      <c r="AF28" s="124"/>
    </row>
    <row r="29" spans="1:32" ht="26.25" customHeight="1" thickBot="1">
      <c r="A29" s="173" t="s">
        <v>41</v>
      </c>
      <c r="C29" s="105"/>
      <c r="L29" s="51"/>
      <c r="M29" s="51"/>
      <c r="N29" s="51"/>
      <c r="P29" s="51"/>
      <c r="Q29" s="51"/>
      <c r="R29" s="51"/>
      <c r="S29" s="51"/>
      <c r="T29" s="106"/>
      <c r="U29" s="51"/>
      <c r="V29" s="51"/>
      <c r="W29" s="107"/>
      <c r="X29" s="51"/>
      <c r="Y29" s="51"/>
      <c r="Z29" s="108"/>
      <c r="AA29" s="51"/>
      <c r="AB29" s="51"/>
      <c r="AC29" s="51"/>
      <c r="AD29" s="51"/>
      <c r="AE29" s="51"/>
      <c r="AF29" s="128"/>
    </row>
    <row r="30" spans="1:32" s="109" customFormat="1" ht="50.25" customHeight="1" thickBot="1">
      <c r="A30" s="467" t="s">
        <v>2</v>
      </c>
      <c r="B30" s="229" t="s">
        <v>635</v>
      </c>
      <c r="C30" s="229" t="s">
        <v>636</v>
      </c>
      <c r="D30" s="230" t="s">
        <v>3</v>
      </c>
      <c r="E30" s="229" t="s">
        <v>637</v>
      </c>
      <c r="F30" s="172" t="s">
        <v>4</v>
      </c>
      <c r="G30" s="172"/>
      <c r="H30" s="172"/>
      <c r="I30" s="172" t="s">
        <v>5</v>
      </c>
      <c r="J30" s="204" t="s">
        <v>6</v>
      </c>
      <c r="K30" s="204" t="s">
        <v>7</v>
      </c>
      <c r="L30" s="204" t="s">
        <v>8</v>
      </c>
      <c r="M30" s="204" t="s">
        <v>9</v>
      </c>
      <c r="N30" s="204" t="s">
        <v>10</v>
      </c>
      <c r="O30" s="230" t="s">
        <v>11</v>
      </c>
      <c r="P30" s="172" t="s">
        <v>12</v>
      </c>
      <c r="Q30" s="171" t="s">
        <v>13</v>
      </c>
      <c r="R30" s="172" t="s">
        <v>14</v>
      </c>
      <c r="S30" s="204" t="s">
        <v>15</v>
      </c>
      <c r="T30" s="172" t="s">
        <v>16</v>
      </c>
      <c r="U30" s="204" t="s">
        <v>17</v>
      </c>
      <c r="V30" s="204" t="s">
        <v>18</v>
      </c>
      <c r="W30" s="172" t="s">
        <v>19</v>
      </c>
      <c r="X30" s="172" t="s">
        <v>20</v>
      </c>
      <c r="Y30" s="172" t="s">
        <v>21</v>
      </c>
      <c r="Z30" s="170" t="s">
        <v>22</v>
      </c>
      <c r="AA30" s="172" t="s">
        <v>23</v>
      </c>
      <c r="AB30" s="204" t="s">
        <v>24</v>
      </c>
      <c r="AC30" s="230" t="s">
        <v>646</v>
      </c>
      <c r="AD30" s="230" t="s">
        <v>647</v>
      </c>
      <c r="AE30" s="169" t="s">
        <v>25</v>
      </c>
      <c r="AF30" s="129"/>
    </row>
    <row r="31" spans="1:32" ht="21.75" customHeight="1">
      <c r="A31" s="817" t="s">
        <v>686</v>
      </c>
      <c r="B31" s="796">
        <v>41293</v>
      </c>
      <c r="C31" s="785">
        <v>41298</v>
      </c>
      <c r="D31" s="788">
        <v>41303</v>
      </c>
      <c r="E31" s="766" t="s">
        <v>642</v>
      </c>
      <c r="F31" s="805">
        <v>1</v>
      </c>
      <c r="G31" s="512"/>
      <c r="H31" s="663"/>
      <c r="I31" s="374" t="s">
        <v>628</v>
      </c>
      <c r="J31" s="375" t="str">
        <f>IFERROR(VLOOKUP(I31,Database!$A$1:$D$377,3,FALSE),"")</f>
        <v>Drink</v>
      </c>
      <c r="K31" s="375" t="str">
        <f>IFERROR(VLOOKUP(I31,Database!$A$1:$D$377,4,FALSE),"")</f>
        <v>Wine</v>
      </c>
      <c r="L31" s="389" t="s">
        <v>28</v>
      </c>
      <c r="M31" s="388" t="s">
        <v>654</v>
      </c>
      <c r="N31" s="389"/>
      <c r="O31" s="389" t="s">
        <v>651</v>
      </c>
      <c r="P31" s="405" t="s">
        <v>670</v>
      </c>
      <c r="Q31" s="390" t="s">
        <v>30</v>
      </c>
      <c r="R31" s="380" t="s">
        <v>629</v>
      </c>
      <c r="S31" s="380">
        <v>4</v>
      </c>
      <c r="T31" s="387">
        <v>8</v>
      </c>
      <c r="U31" s="781">
        <v>50</v>
      </c>
      <c r="V31" s="406">
        <v>40</v>
      </c>
      <c r="W31" s="782">
        <f>U31-V31-V32</f>
        <v>0</v>
      </c>
      <c r="X31" s="381">
        <v>0</v>
      </c>
      <c r="Y31" s="407">
        <f>IF(Q31="Available","",IF(Q31="Booked",X31*V31,IF(Q31="1st Option",X31*V31,IF(Q31="2nd Option","",""))))</f>
        <v>0</v>
      </c>
      <c r="Z31" s="408">
        <f>IF(V31&gt;=1,Database!$H$9,"")</f>
        <v>0.2</v>
      </c>
      <c r="AA31" s="401">
        <f>IF(Q31="Available","",IF(Q31="Booked",(Y31*(1-Z31)),IF(Q31="1st Option",(Y31*(1-Z31)), IF(Q31="2nd Option","",""))))</f>
        <v>0</v>
      </c>
      <c r="AB31" s="409">
        <f>IFERROR(IF(M31="Agency",(Y31*(Z31-0.1)),Y31*Z31),)</f>
        <v>0</v>
      </c>
      <c r="AC31" s="391">
        <f>U31*12</f>
        <v>600</v>
      </c>
      <c r="AD31" s="391">
        <f>AA31-AC31</f>
        <v>-600</v>
      </c>
      <c r="AE31" s="386"/>
      <c r="AF31" s="111"/>
    </row>
    <row r="32" spans="1:32" ht="21.75" customHeight="1">
      <c r="A32" s="818"/>
      <c r="B32" s="797"/>
      <c r="C32" s="786"/>
      <c r="D32" s="789"/>
      <c r="E32" s="767"/>
      <c r="F32" s="771"/>
      <c r="G32" s="508"/>
      <c r="H32" s="664"/>
      <c r="I32" s="362" t="s">
        <v>43</v>
      </c>
      <c r="J32" s="361" t="str">
        <f>IFERROR(VLOOKUP(I32,Database!$A$1:$D$377,3,FALSE),"")</f>
        <v>Drinks</v>
      </c>
      <c r="K32" s="361" t="str">
        <f>IFERROR(VLOOKUP(I32,Database!$A$1:$D$377,4,FALSE),"")</f>
        <v>Coffee</v>
      </c>
      <c r="L32" s="410" t="s">
        <v>28</v>
      </c>
      <c r="M32" s="411" t="s">
        <v>78</v>
      </c>
      <c r="N32" s="410"/>
      <c r="O32" s="410" t="s">
        <v>651</v>
      </c>
      <c r="P32" s="430" t="s">
        <v>670</v>
      </c>
      <c r="Q32" s="412" t="s">
        <v>30</v>
      </c>
      <c r="R32" s="413" t="s">
        <v>624</v>
      </c>
      <c r="S32" s="413">
        <v>2</v>
      </c>
      <c r="T32" s="414">
        <v>3</v>
      </c>
      <c r="U32" s="775"/>
      <c r="V32" s="415">
        <v>10</v>
      </c>
      <c r="W32" s="778"/>
      <c r="X32" s="416">
        <v>0</v>
      </c>
      <c r="Y32" s="366">
        <f t="shared" ref="Y32:Y56" si="15">IF(Q32="Available","",IF(Q32="Booked",X32*V32,IF(Q32="1st Option",X32*V32,IF(Q32="2nd Option","",""))))</f>
        <v>0</v>
      </c>
      <c r="Z32" s="367">
        <f>IF(V32&gt;=1,Database!$H$9,"")</f>
        <v>0.2</v>
      </c>
      <c r="AA32" s="368">
        <f t="shared" ref="AA32:AA52" si="16">IF(Q32="Available","",IF(Q32="Booked",(Y32*(1-Z32)),IF(Q32="1st Option",(Y32*(1-Z32)), IF(Q32="2nd Option","",""))))</f>
        <v>0</v>
      </c>
      <c r="AB32" s="368">
        <f t="shared" ref="AB32:AB52" si="17">IFERROR(IF(M32="Agency",(Y32*(Z32-0.1)),Y32*Z32),)</f>
        <v>0</v>
      </c>
      <c r="AC32" s="417"/>
      <c r="AD32" s="417">
        <f t="shared" ref="AD32:AD52" si="18">AA32-AC32</f>
        <v>0</v>
      </c>
      <c r="AE32" s="418"/>
      <c r="AF32" s="111"/>
    </row>
    <row r="33" spans="1:32" ht="21.75" customHeight="1">
      <c r="A33" s="818"/>
      <c r="B33" s="797"/>
      <c r="C33" s="786"/>
      <c r="D33" s="789"/>
      <c r="E33" s="768"/>
      <c r="F33" s="295">
        <v>2</v>
      </c>
      <c r="G33" s="295"/>
      <c r="H33" s="295"/>
      <c r="I33" s="74" t="s">
        <v>630</v>
      </c>
      <c r="J33" s="285" t="str">
        <f>IFERROR(VLOOKUP(I33,Database!$A$1:$D$377,3,FALSE),"")</f>
        <v>Beauty</v>
      </c>
      <c r="K33" s="285" t="str">
        <f>IFERROR(VLOOKUP(I33,Database!$A$1:$D$377,4,FALSE),"")</f>
        <v>Beauty box subscription</v>
      </c>
      <c r="L33" s="284" t="s">
        <v>28</v>
      </c>
      <c r="M33" s="285" t="s">
        <v>654</v>
      </c>
      <c r="N33" s="287"/>
      <c r="O33" s="287" t="s">
        <v>651</v>
      </c>
      <c r="P33" s="289" t="s">
        <v>670</v>
      </c>
      <c r="Q33" s="288" t="s">
        <v>30</v>
      </c>
      <c r="R33" s="289" t="s">
        <v>624</v>
      </c>
      <c r="S33" s="289">
        <v>2</v>
      </c>
      <c r="T33" s="287">
        <v>8</v>
      </c>
      <c r="U33" s="296">
        <v>50</v>
      </c>
      <c r="V33" s="296">
        <v>50</v>
      </c>
      <c r="W33" s="307">
        <f t="shared" ref="W33:W36" si="19">U33-V33</f>
        <v>0</v>
      </c>
      <c r="X33" s="290">
        <v>0</v>
      </c>
      <c r="Y33" s="335">
        <f t="shared" si="15"/>
        <v>0</v>
      </c>
      <c r="Z33" s="336">
        <f>IF(V33&gt;=1,Database!$H$9,"")</f>
        <v>0.2</v>
      </c>
      <c r="AA33" s="337">
        <f t="shared" si="16"/>
        <v>0</v>
      </c>
      <c r="AB33" s="291">
        <f t="shared" si="17"/>
        <v>0</v>
      </c>
      <c r="AC33" s="291"/>
      <c r="AD33" s="291">
        <f t="shared" si="18"/>
        <v>0</v>
      </c>
      <c r="AE33" s="292"/>
      <c r="AF33" s="113"/>
    </row>
    <row r="34" spans="1:32" ht="21.75" customHeight="1">
      <c r="A34" s="818"/>
      <c r="B34" s="797"/>
      <c r="C34" s="786"/>
      <c r="D34" s="789"/>
      <c r="E34" s="767"/>
      <c r="F34" s="770">
        <v>3</v>
      </c>
      <c r="G34" s="511"/>
      <c r="H34" s="665"/>
      <c r="I34" s="362" t="s">
        <v>633</v>
      </c>
      <c r="J34" s="419" t="str">
        <f>IFERROR(VLOOKUP(I34,Database!$A$1:$D$377,3,FALSE),"")</f>
        <v>Fashion</v>
      </c>
      <c r="K34" s="419" t="str">
        <f>IFERROR(VLOOKUP(I34,Database!$A$1:$D$377,4,FALSE),"")</f>
        <v>Childrens clothing</v>
      </c>
      <c r="L34" s="420" t="s">
        <v>28</v>
      </c>
      <c r="M34" s="419" t="s">
        <v>654</v>
      </c>
      <c r="N34" s="421"/>
      <c r="O34" s="421" t="s">
        <v>651</v>
      </c>
      <c r="P34" s="431" t="s">
        <v>670</v>
      </c>
      <c r="Q34" s="308" t="s">
        <v>30</v>
      </c>
      <c r="R34" s="422" t="s">
        <v>650</v>
      </c>
      <c r="S34" s="422">
        <v>2</v>
      </c>
      <c r="T34" s="423">
        <v>4</v>
      </c>
      <c r="U34" s="773">
        <v>50</v>
      </c>
      <c r="V34" s="424">
        <v>6</v>
      </c>
      <c r="W34" s="812">
        <f>U34-V34-V35</f>
        <v>-6</v>
      </c>
      <c r="X34" s="425">
        <v>0</v>
      </c>
      <c r="Y34" s="366">
        <f t="shared" si="15"/>
        <v>0</v>
      </c>
      <c r="Z34" s="367">
        <f>IF(V34&gt;=1,Database!$H$9,"")</f>
        <v>0.2</v>
      </c>
      <c r="AA34" s="403">
        <f t="shared" si="16"/>
        <v>0</v>
      </c>
      <c r="AB34" s="426">
        <f t="shared" si="17"/>
        <v>0</v>
      </c>
      <c r="AC34" s="426"/>
      <c r="AD34" s="426">
        <f t="shared" si="18"/>
        <v>0</v>
      </c>
      <c r="AE34" s="373"/>
      <c r="AF34" s="113"/>
    </row>
    <row r="35" spans="1:32" ht="21.75" customHeight="1">
      <c r="A35" s="818"/>
      <c r="B35" s="797"/>
      <c r="C35" s="786"/>
      <c r="D35" s="789"/>
      <c r="E35" s="767"/>
      <c r="F35" s="771"/>
      <c r="G35" s="508"/>
      <c r="H35" s="664"/>
      <c r="I35" s="362" t="s">
        <v>372</v>
      </c>
      <c r="J35" s="361" t="str">
        <f>IFERROR(VLOOKUP(I35,Database!$A$1:$D$377,3,FALSE),"")</f>
        <v>Fashion</v>
      </c>
      <c r="K35" s="361" t="str">
        <f>IFERROR(VLOOKUP(I35,Database!$A$1:$D$377,4,FALSE),"")</f>
        <v>Maternity clothes</v>
      </c>
      <c r="L35" s="372" t="s">
        <v>28</v>
      </c>
      <c r="M35" s="361" t="s">
        <v>78</v>
      </c>
      <c r="N35" s="362"/>
      <c r="O35" s="362" t="s">
        <v>651</v>
      </c>
      <c r="P35" s="501">
        <v>903777</v>
      </c>
      <c r="Q35" s="363" t="s">
        <v>30</v>
      </c>
      <c r="R35" s="364" t="s">
        <v>624</v>
      </c>
      <c r="S35" s="364">
        <v>2</v>
      </c>
      <c r="T35" s="360">
        <v>6</v>
      </c>
      <c r="U35" s="775"/>
      <c r="V35" s="427">
        <v>50</v>
      </c>
      <c r="W35" s="813"/>
      <c r="X35" s="365">
        <v>0</v>
      </c>
      <c r="Y35" s="428">
        <f t="shared" si="15"/>
        <v>0</v>
      </c>
      <c r="Z35" s="367">
        <f>IF(V35&gt;=1,Database!$H$9,"")</f>
        <v>0.2</v>
      </c>
      <c r="AA35" s="368">
        <f t="shared" si="16"/>
        <v>0</v>
      </c>
      <c r="AB35" s="368">
        <f t="shared" si="17"/>
        <v>0</v>
      </c>
      <c r="AC35" s="370"/>
      <c r="AD35" s="370">
        <f t="shared" si="18"/>
        <v>0</v>
      </c>
      <c r="AE35" s="371"/>
      <c r="AF35" s="113"/>
    </row>
    <row r="36" spans="1:32" s="124" customFormat="1" ht="22.5" customHeight="1" thickBot="1">
      <c r="A36" s="818"/>
      <c r="B36" s="798"/>
      <c r="C36" s="787"/>
      <c r="D36" s="790"/>
      <c r="E36" s="769"/>
      <c r="F36" s="340">
        <v>4</v>
      </c>
      <c r="G36" s="340"/>
      <c r="H36" s="340"/>
      <c r="I36" s="40" t="s">
        <v>35</v>
      </c>
      <c r="J36" s="275" t="str">
        <f>IFERROR(VLOOKUP(I36,Database!$A$1:$D$377,3,FALSE),"")</f>
        <v>Beauty</v>
      </c>
      <c r="K36" s="275" t="str">
        <f>IFERROR(VLOOKUP(I36,Database!$A$1:$D$377,4,FALSE),"")</f>
        <v>Make up</v>
      </c>
      <c r="L36" s="320" t="s">
        <v>28</v>
      </c>
      <c r="M36" s="275" t="str">
        <f>IFERROR(VLOOKUP($I36,Database!$A$2:$D$908,2,FALSE),"")</f>
        <v>Direct</v>
      </c>
      <c r="N36" s="277" t="s">
        <v>115</v>
      </c>
      <c r="O36" s="277" t="s">
        <v>656</v>
      </c>
      <c r="P36" s="473">
        <v>903279</v>
      </c>
      <c r="Q36" s="279" t="s">
        <v>30</v>
      </c>
      <c r="R36" s="281" t="s">
        <v>655</v>
      </c>
      <c r="S36" s="281">
        <v>4</v>
      </c>
      <c r="T36" s="277">
        <v>8</v>
      </c>
      <c r="U36" s="280">
        <v>50</v>
      </c>
      <c r="V36" s="280">
        <v>50</v>
      </c>
      <c r="W36" s="304">
        <f t="shared" si="19"/>
        <v>0</v>
      </c>
      <c r="X36" s="282">
        <v>0</v>
      </c>
      <c r="Y36" s="439">
        <f t="shared" si="15"/>
        <v>0</v>
      </c>
      <c r="Z36" s="440">
        <f>IF(V36&gt;=1,Database!$H$9,"")</f>
        <v>0.2</v>
      </c>
      <c r="AA36" s="441">
        <f t="shared" si="16"/>
        <v>0</v>
      </c>
      <c r="AB36" s="283">
        <f t="shared" si="17"/>
        <v>0</v>
      </c>
      <c r="AC36" s="283"/>
      <c r="AD36" s="283">
        <f t="shared" si="18"/>
        <v>0</v>
      </c>
      <c r="AE36" s="309"/>
      <c r="AF36" s="113"/>
    </row>
    <row r="37" spans="1:32" ht="21.75" customHeight="1">
      <c r="A37" s="818"/>
      <c r="B37" s="796">
        <v>41300</v>
      </c>
      <c r="C37" s="785">
        <v>41305</v>
      </c>
      <c r="D37" s="788">
        <v>41310</v>
      </c>
      <c r="E37" s="762" t="s">
        <v>643</v>
      </c>
      <c r="F37" s="70">
        <v>1</v>
      </c>
      <c r="G37" s="338"/>
      <c r="H37" s="636"/>
      <c r="I37" s="358" t="s">
        <v>625</v>
      </c>
      <c r="J37" s="71" t="str">
        <f>IFERROR(VLOOKUP(I37,Database!$A$1:$D$377,3,FALSE),"")</f>
        <v>Flowers</v>
      </c>
      <c r="K37" s="71" t="str">
        <f>IFERROR(VLOOKUP(I37,Database!$A$1:$D$377,4,FALSE),"")</f>
        <v>Flowers</v>
      </c>
      <c r="L37" s="42" t="s">
        <v>28</v>
      </c>
      <c r="M37" s="71" t="s">
        <v>654</v>
      </c>
      <c r="N37" s="41"/>
      <c r="O37" s="41" t="s">
        <v>651</v>
      </c>
      <c r="P37" s="505">
        <v>903779</v>
      </c>
      <c r="Q37" s="45" t="s">
        <v>30</v>
      </c>
      <c r="R37" s="300" t="s">
        <v>627</v>
      </c>
      <c r="S37" s="300">
        <v>2</v>
      </c>
      <c r="T37" s="269">
        <v>3</v>
      </c>
      <c r="U37" s="305">
        <v>50</v>
      </c>
      <c r="V37" s="305">
        <v>50</v>
      </c>
      <c r="W37" s="306">
        <f t="shared" ref="W37:W56" si="20">U37-V37</f>
        <v>0</v>
      </c>
      <c r="X37" s="258">
        <v>0</v>
      </c>
      <c r="Y37" s="297">
        <f t="shared" si="15"/>
        <v>0</v>
      </c>
      <c r="Z37" s="298">
        <f>IF(V37&gt;=1,Database!$H$9,"")</f>
        <v>0.2</v>
      </c>
      <c r="AA37" s="299">
        <f t="shared" si="16"/>
        <v>0</v>
      </c>
      <c r="AB37" s="262">
        <f t="shared" si="17"/>
        <v>0</v>
      </c>
      <c r="AC37" s="262">
        <f>U37*12</f>
        <v>600</v>
      </c>
      <c r="AD37" s="262">
        <f t="shared" si="18"/>
        <v>-600</v>
      </c>
      <c r="AE37" s="263"/>
      <c r="AF37" s="111"/>
    </row>
    <row r="38" spans="1:32" ht="21.75" customHeight="1">
      <c r="A38" s="818"/>
      <c r="B38" s="797"/>
      <c r="C38" s="786"/>
      <c r="D38" s="789"/>
      <c r="E38" s="763"/>
      <c r="F38" s="73">
        <v>2</v>
      </c>
      <c r="G38" s="73"/>
      <c r="H38" s="73"/>
      <c r="I38" s="74" t="s">
        <v>669</v>
      </c>
      <c r="J38" s="76" t="str">
        <f>IFERROR(VLOOKUP(I38,Database!$A$1:$D$377,3,FALSE),"")</f>
        <v>Drinks</v>
      </c>
      <c r="K38" s="76" t="str">
        <f>IFERROR(VLOOKUP(I38,Database!$A$1:$D$377,4,FALSE),"")</f>
        <v>Soft Drinks</v>
      </c>
      <c r="L38" s="74" t="s">
        <v>28</v>
      </c>
      <c r="M38" s="76" t="s">
        <v>78</v>
      </c>
      <c r="N38" s="77"/>
      <c r="O38" s="77" t="s">
        <v>651</v>
      </c>
      <c r="P38" s="80" t="s">
        <v>670</v>
      </c>
      <c r="Q38" s="79" t="s">
        <v>30</v>
      </c>
      <c r="R38" s="80" t="s">
        <v>624</v>
      </c>
      <c r="S38" s="80">
        <v>2</v>
      </c>
      <c r="T38" s="77">
        <v>11</v>
      </c>
      <c r="U38" s="112">
        <v>50</v>
      </c>
      <c r="V38" s="112">
        <v>50</v>
      </c>
      <c r="W38" s="302">
        <f t="shared" si="20"/>
        <v>0</v>
      </c>
      <c r="X38" s="234">
        <v>0</v>
      </c>
      <c r="Y38" s="235">
        <f t="shared" si="15"/>
        <v>0</v>
      </c>
      <c r="Z38" s="236">
        <f>IF(V38&gt;=1,Database!$H$9,"")</f>
        <v>0.2</v>
      </c>
      <c r="AA38" s="237">
        <f t="shared" si="16"/>
        <v>0</v>
      </c>
      <c r="AB38" s="237">
        <f t="shared" si="17"/>
        <v>0</v>
      </c>
      <c r="AC38" s="238"/>
      <c r="AD38" s="238">
        <f t="shared" si="18"/>
        <v>0</v>
      </c>
      <c r="AE38" s="239"/>
      <c r="AF38" s="113"/>
    </row>
    <row r="39" spans="1:32" ht="21.75" customHeight="1">
      <c r="A39" s="818"/>
      <c r="B39" s="797"/>
      <c r="C39" s="786"/>
      <c r="D39" s="789"/>
      <c r="E39" s="763"/>
      <c r="F39" s="221">
        <v>3</v>
      </c>
      <c r="G39" s="221"/>
      <c r="H39" s="221"/>
      <c r="I39" s="74" t="s">
        <v>35</v>
      </c>
      <c r="J39" s="194" t="str">
        <f>IFERROR(VLOOKUP(I39,Database!$A$1:$D$377,3,FALSE),"")</f>
        <v>Beauty</v>
      </c>
      <c r="K39" s="194" t="str">
        <f>IFERROR(VLOOKUP(I39,Database!$A$1:$D$377,4,FALSE),"")</f>
        <v>Make up</v>
      </c>
      <c r="L39" s="273" t="s">
        <v>28</v>
      </c>
      <c r="M39" s="194" t="str">
        <f>IFERROR(VLOOKUP($I39,Database!$A$2:$D$908,2,FALSE),"")</f>
        <v>Direct</v>
      </c>
      <c r="N39" s="195" t="s">
        <v>115</v>
      </c>
      <c r="O39" s="195" t="s">
        <v>656</v>
      </c>
      <c r="P39" s="471">
        <v>903279</v>
      </c>
      <c r="Q39" s="197" t="s">
        <v>30</v>
      </c>
      <c r="R39" s="223" t="s">
        <v>655</v>
      </c>
      <c r="S39" s="223">
        <v>4</v>
      </c>
      <c r="T39" s="195">
        <v>8</v>
      </c>
      <c r="U39" s="310">
        <v>50</v>
      </c>
      <c r="V39" s="310">
        <v>50</v>
      </c>
      <c r="W39" s="311">
        <f t="shared" si="20"/>
        <v>0</v>
      </c>
      <c r="X39" s="252">
        <v>0</v>
      </c>
      <c r="Y39" s="235">
        <f t="shared" si="15"/>
        <v>0</v>
      </c>
      <c r="Z39" s="236">
        <f>IF(V39&gt;=1,Database!$H$9,"")</f>
        <v>0.2</v>
      </c>
      <c r="AA39" s="237">
        <f t="shared" si="16"/>
        <v>0</v>
      </c>
      <c r="AB39" s="255">
        <f t="shared" si="17"/>
        <v>0</v>
      </c>
      <c r="AC39" s="256"/>
      <c r="AD39" s="256">
        <f t="shared" si="18"/>
        <v>0</v>
      </c>
      <c r="AE39" s="257"/>
      <c r="AF39" s="113"/>
    </row>
    <row r="40" spans="1:32" s="124" customFormat="1" ht="22.5" customHeight="1" thickBot="1">
      <c r="A40" s="818"/>
      <c r="B40" s="798"/>
      <c r="C40" s="787"/>
      <c r="D40" s="790"/>
      <c r="E40" s="765"/>
      <c r="F40" s="392">
        <v>4</v>
      </c>
      <c r="G40" s="392"/>
      <c r="H40" s="392"/>
      <c r="I40" s="40" t="s">
        <v>425</v>
      </c>
      <c r="J40" s="69" t="str">
        <f>IFERROR(VLOOKUP(I40,Database!$A$1:$D$377,3,FALSE),"")</f>
        <v>Drink</v>
      </c>
      <c r="K40" s="69" t="str">
        <f>IFERROR(VLOOKUP(I40,Database!$A$1:$D$377,4,FALSE),"")</f>
        <v>Wines</v>
      </c>
      <c r="L40" s="341" t="s">
        <v>28</v>
      </c>
      <c r="M40" s="69" t="str">
        <f>IFERROR(VLOOKUP($I40,Database!$A$2:$D$908,2,FALSE),"")</f>
        <v>Direct</v>
      </c>
      <c r="N40" s="46"/>
      <c r="O40" s="46" t="s">
        <v>651</v>
      </c>
      <c r="P40" s="48" t="s">
        <v>670</v>
      </c>
      <c r="Q40" s="44" t="s">
        <v>30</v>
      </c>
      <c r="R40" s="48" t="s">
        <v>627</v>
      </c>
      <c r="S40" s="48">
        <v>2</v>
      </c>
      <c r="T40" s="46">
        <v>3</v>
      </c>
      <c r="U40" s="114">
        <v>50</v>
      </c>
      <c r="V40" s="114">
        <v>50</v>
      </c>
      <c r="W40" s="303">
        <f t="shared" si="20"/>
        <v>0</v>
      </c>
      <c r="X40" s="240">
        <v>0</v>
      </c>
      <c r="Y40" s="439">
        <f t="shared" si="15"/>
        <v>0</v>
      </c>
      <c r="Z40" s="440">
        <f>IF(V40&gt;=1,Database!$H$9,"")</f>
        <v>0.2</v>
      </c>
      <c r="AA40" s="441">
        <f t="shared" si="16"/>
        <v>0</v>
      </c>
      <c r="AB40" s="243">
        <f t="shared" si="17"/>
        <v>0</v>
      </c>
      <c r="AC40" s="244"/>
      <c r="AD40" s="244">
        <f t="shared" si="18"/>
        <v>0</v>
      </c>
      <c r="AE40" s="245"/>
      <c r="AF40" s="113"/>
    </row>
    <row r="41" spans="1:32" ht="21.75" customHeight="1">
      <c r="A41" s="818"/>
      <c r="B41" s="796">
        <v>41307</v>
      </c>
      <c r="C41" s="785">
        <v>41312</v>
      </c>
      <c r="D41" s="788">
        <v>41317</v>
      </c>
      <c r="E41" s="762" t="s">
        <v>644</v>
      </c>
      <c r="F41" s="338">
        <v>1</v>
      </c>
      <c r="G41" s="338"/>
      <c r="H41" s="636"/>
      <c r="I41" s="358" t="s">
        <v>393</v>
      </c>
      <c r="J41" s="359" t="str">
        <f>IFERROR(VLOOKUP(I41,Database!$A$1:$D$377,3,FALSE),"")</f>
        <v>Drink</v>
      </c>
      <c r="K41" s="359" t="str">
        <f>IFERROR(VLOOKUP(I41,Database!$A$1:$D$377,4,FALSE),"")</f>
        <v>Wines</v>
      </c>
      <c r="L41" s="42" t="s">
        <v>28</v>
      </c>
      <c r="M41" s="71" t="s">
        <v>654</v>
      </c>
      <c r="N41" s="41"/>
      <c r="O41" s="41" t="s">
        <v>651</v>
      </c>
      <c r="P41" s="45" t="s">
        <v>670</v>
      </c>
      <c r="Q41" s="45" t="s">
        <v>30</v>
      </c>
      <c r="R41" s="300" t="s">
        <v>629</v>
      </c>
      <c r="S41" s="300">
        <v>4</v>
      </c>
      <c r="T41" s="269">
        <v>8</v>
      </c>
      <c r="U41" s="339">
        <v>50</v>
      </c>
      <c r="V41" s="305">
        <v>50</v>
      </c>
      <c r="W41" s="314">
        <f t="shared" si="20"/>
        <v>0</v>
      </c>
      <c r="X41" s="258">
        <v>0</v>
      </c>
      <c r="Y41" s="259">
        <f t="shared" si="15"/>
        <v>0</v>
      </c>
      <c r="Z41" s="260">
        <f>IF(V41&gt;=1,Database!$H$9,"")</f>
        <v>0.2</v>
      </c>
      <c r="AA41" s="261">
        <f t="shared" si="16"/>
        <v>0</v>
      </c>
      <c r="AB41" s="262">
        <f t="shared" si="17"/>
        <v>0</v>
      </c>
      <c r="AC41" s="262">
        <f>U41*12</f>
        <v>600</v>
      </c>
      <c r="AD41" s="262">
        <f t="shared" si="18"/>
        <v>-600</v>
      </c>
      <c r="AE41" s="263"/>
      <c r="AF41" s="111"/>
    </row>
    <row r="42" spans="1:32" ht="21.75" customHeight="1">
      <c r="A42" s="818"/>
      <c r="B42" s="797"/>
      <c r="C42" s="786"/>
      <c r="D42" s="789"/>
      <c r="E42" s="764"/>
      <c r="F42" s="770">
        <v>2</v>
      </c>
      <c r="G42" s="511"/>
      <c r="H42" s="665"/>
      <c r="I42" s="362" t="s">
        <v>35</v>
      </c>
      <c r="J42" s="442" t="str">
        <f>IFERROR(VLOOKUP(I42,Database!$A$1:$D$377,3,FALSE),"")</f>
        <v>Beauty</v>
      </c>
      <c r="K42" s="442" t="str">
        <f>IFERROR(VLOOKUP(I42,Database!$A$1:$D$377,4,FALSE),"")</f>
        <v>Make up</v>
      </c>
      <c r="L42" s="443" t="s">
        <v>28</v>
      </c>
      <c r="M42" s="442" t="s">
        <v>78</v>
      </c>
      <c r="N42" s="360" t="s">
        <v>115</v>
      </c>
      <c r="O42" s="360" t="s">
        <v>656</v>
      </c>
      <c r="P42" s="501">
        <v>903279</v>
      </c>
      <c r="Q42" s="364" t="s">
        <v>30</v>
      </c>
      <c r="R42" s="364" t="s">
        <v>657</v>
      </c>
      <c r="S42" s="364">
        <v>4</v>
      </c>
      <c r="T42" s="360">
        <v>8</v>
      </c>
      <c r="U42" s="773">
        <v>50</v>
      </c>
      <c r="V42" s="444">
        <v>18</v>
      </c>
      <c r="W42" s="776">
        <f>U42-V42-V43-V44</f>
        <v>3</v>
      </c>
      <c r="X42" s="445">
        <v>0</v>
      </c>
      <c r="Y42" s="428">
        <f t="shared" si="15"/>
        <v>0</v>
      </c>
      <c r="Z42" s="429">
        <f>IF(V42&gt;=1,Database!$H$9,"")</f>
        <v>0.2</v>
      </c>
      <c r="AA42" s="402">
        <f t="shared" si="16"/>
        <v>0</v>
      </c>
      <c r="AB42" s="417">
        <f t="shared" si="17"/>
        <v>0</v>
      </c>
      <c r="AC42" s="417"/>
      <c r="AD42" s="417">
        <f t="shared" si="18"/>
        <v>0</v>
      </c>
      <c r="AE42" s="418"/>
      <c r="AF42" s="111"/>
    </row>
    <row r="43" spans="1:32" ht="21.75" customHeight="1">
      <c r="A43" s="818"/>
      <c r="B43" s="797"/>
      <c r="C43" s="786"/>
      <c r="D43" s="789"/>
      <c r="E43" s="764"/>
      <c r="F43" s="772"/>
      <c r="G43" s="508"/>
      <c r="H43" s="664"/>
      <c r="I43" s="362" t="s">
        <v>425</v>
      </c>
      <c r="J43" s="419" t="str">
        <f>IFERROR(VLOOKUP(I43,Database!$A$1:$D$377,3,FALSE),"")</f>
        <v>Drink</v>
      </c>
      <c r="K43" s="419" t="str">
        <f>IFERROR(VLOOKUP(I43,Database!$A$1:$D$377,4,FALSE),"")</f>
        <v>Wines</v>
      </c>
      <c r="L43" s="420" t="s">
        <v>28</v>
      </c>
      <c r="M43" s="419" t="str">
        <f>IFERROR(VLOOKUP($I43,Database!$A$2:$D$908,2,FALSE),"")</f>
        <v>Direct</v>
      </c>
      <c r="N43" s="423"/>
      <c r="O43" s="423" t="s">
        <v>651</v>
      </c>
      <c r="P43" s="422" t="s">
        <v>670</v>
      </c>
      <c r="Q43" s="319" t="s">
        <v>30</v>
      </c>
      <c r="R43" s="422" t="s">
        <v>627</v>
      </c>
      <c r="S43" s="422">
        <v>2</v>
      </c>
      <c r="T43" s="423">
        <v>3</v>
      </c>
      <c r="U43" s="774"/>
      <c r="V43" s="444">
        <v>9</v>
      </c>
      <c r="W43" s="777"/>
      <c r="X43" s="445">
        <v>0</v>
      </c>
      <c r="Y43" s="428">
        <f t="shared" si="15"/>
        <v>0</v>
      </c>
      <c r="Z43" s="429">
        <f>IF(V43&gt;=1,Database!$H$9,"")</f>
        <v>0.2</v>
      </c>
      <c r="AA43" s="402">
        <f t="shared" si="16"/>
        <v>0</v>
      </c>
      <c r="AB43" s="417">
        <f t="shared" si="17"/>
        <v>0</v>
      </c>
      <c r="AC43" s="417"/>
      <c r="AD43" s="417">
        <f t="shared" si="18"/>
        <v>0</v>
      </c>
      <c r="AE43" s="418"/>
      <c r="AF43" s="111"/>
    </row>
    <row r="44" spans="1:32" ht="21.75" customHeight="1">
      <c r="A44" s="818"/>
      <c r="B44" s="797"/>
      <c r="C44" s="786"/>
      <c r="D44" s="789"/>
      <c r="E44" s="764"/>
      <c r="F44" s="771"/>
      <c r="G44" s="508"/>
      <c r="H44" s="664"/>
      <c r="I44" s="362" t="s">
        <v>69</v>
      </c>
      <c r="J44" s="361" t="str">
        <f>IFERROR(VLOOKUP(I44,Database!$A$1:$D$377,3,FALSE),"")</f>
        <v>Fashion</v>
      </c>
      <c r="K44" s="361" t="str">
        <f>IFERROR(VLOOKUP(I44,Database!$A$1:$D$377,4,FALSE),"")</f>
        <v>Female/male fashion</v>
      </c>
      <c r="L44" s="362" t="s">
        <v>28</v>
      </c>
      <c r="M44" s="361" t="str">
        <f>IFERROR(VLOOKUP($I44,Database!$A$2:$D$908,2,FALSE),"")</f>
        <v>Direct</v>
      </c>
      <c r="N44" s="360"/>
      <c r="O44" s="360" t="s">
        <v>651</v>
      </c>
      <c r="P44" s="364" t="s">
        <v>670</v>
      </c>
      <c r="Q44" s="430" t="s">
        <v>30</v>
      </c>
      <c r="R44" s="364" t="s">
        <v>668</v>
      </c>
      <c r="S44" s="364">
        <v>2</v>
      </c>
      <c r="T44" s="443">
        <v>5.5</v>
      </c>
      <c r="U44" s="775"/>
      <c r="V44" s="446">
        <v>20</v>
      </c>
      <c r="W44" s="778"/>
      <c r="X44" s="447">
        <v>0</v>
      </c>
      <c r="Y44" s="366">
        <f t="shared" si="15"/>
        <v>0</v>
      </c>
      <c r="Z44" s="367">
        <f>IF(V44&gt;=1,Database!$H$9,"")</f>
        <v>0.2</v>
      </c>
      <c r="AA44" s="368">
        <f t="shared" si="16"/>
        <v>0</v>
      </c>
      <c r="AB44" s="368">
        <f t="shared" si="17"/>
        <v>0</v>
      </c>
      <c r="AC44" s="370"/>
      <c r="AD44" s="370">
        <f>AA44-AC44</f>
        <v>0</v>
      </c>
      <c r="AE44" s="371"/>
      <c r="AF44" s="113"/>
    </row>
    <row r="45" spans="1:32" ht="21.75" customHeight="1">
      <c r="A45" s="818"/>
      <c r="B45" s="797"/>
      <c r="C45" s="786"/>
      <c r="D45" s="789"/>
      <c r="E45" s="763"/>
      <c r="F45" s="295">
        <v>3</v>
      </c>
      <c r="G45" s="73"/>
      <c r="H45" s="73"/>
      <c r="I45" s="74"/>
      <c r="J45" s="434" t="str">
        <f>IFERROR(VLOOKUP(I45,Database!$A$1:$D$377,3,FALSE),"")</f>
        <v/>
      </c>
      <c r="K45" s="434" t="str">
        <f>IFERROR(VLOOKUP(I45,Database!$A$1:$D$377,4,FALSE),"")</f>
        <v/>
      </c>
      <c r="L45" s="435"/>
      <c r="M45" s="434"/>
      <c r="N45" s="436"/>
      <c r="O45" s="436"/>
      <c r="P45" s="437"/>
      <c r="Q45" s="438" t="s">
        <v>52</v>
      </c>
      <c r="R45" s="80"/>
      <c r="S45" s="80"/>
      <c r="T45" s="77"/>
      <c r="U45" s="112">
        <v>50</v>
      </c>
      <c r="V45" s="112">
        <v>0</v>
      </c>
      <c r="W45" s="302">
        <f>U45-V45</f>
        <v>50</v>
      </c>
      <c r="X45" s="85"/>
      <c r="Y45" s="86" t="str">
        <f t="shared" si="15"/>
        <v/>
      </c>
      <c r="Z45" s="87" t="str">
        <f>IF(V45&gt;=1,Database!$H$9,"")</f>
        <v/>
      </c>
      <c r="AA45" s="88" t="str">
        <f>IF(Q45="Available","",IF(Q45="Booked",(Y45*(1-Z45)),IF(Q45="1st Option",(Y45*(1-Z45)), IF(Q45="2nd Option","",""))))</f>
        <v/>
      </c>
      <c r="AB45" s="88">
        <f>IFERROR(IF(M45="Agency",(Y45*(Z45-0.1)),Y45*Z45),)</f>
        <v>0</v>
      </c>
      <c r="AC45" s="231"/>
      <c r="AD45" s="88"/>
      <c r="AE45" s="239"/>
      <c r="AF45" s="113"/>
    </row>
    <row r="46" spans="1:32" s="124" customFormat="1" ht="22.5" customHeight="1" thickBot="1">
      <c r="A46" s="818"/>
      <c r="B46" s="797"/>
      <c r="C46" s="786"/>
      <c r="D46" s="789"/>
      <c r="E46" s="763"/>
      <c r="F46" s="205">
        <v>4</v>
      </c>
      <c r="G46" s="518"/>
      <c r="H46" s="518"/>
      <c r="I46" s="284" t="s">
        <v>43</v>
      </c>
      <c r="J46" s="285" t="str">
        <f>IFERROR(VLOOKUP(I46,Database!$A$1:$D$377,3,FALSE),"")</f>
        <v>Drinks</v>
      </c>
      <c r="K46" s="285" t="str">
        <f>IFERROR(VLOOKUP(I46,Database!$A$1:$D$377,4,FALSE),"")</f>
        <v>Coffee</v>
      </c>
      <c r="L46" s="333" t="s">
        <v>28</v>
      </c>
      <c r="M46" s="285" t="str">
        <f>IFERROR(VLOOKUP($I46,Database!$A$2:$D$908,2,FALSE),"")</f>
        <v>Direct</v>
      </c>
      <c r="N46" s="287"/>
      <c r="O46" s="287" t="s">
        <v>651</v>
      </c>
      <c r="P46" s="289" t="s">
        <v>670</v>
      </c>
      <c r="Q46" s="288" t="s">
        <v>30</v>
      </c>
      <c r="R46" s="289" t="s">
        <v>624</v>
      </c>
      <c r="S46" s="289">
        <v>2</v>
      </c>
      <c r="T46" s="287">
        <v>3</v>
      </c>
      <c r="U46" s="296">
        <v>50</v>
      </c>
      <c r="V46" s="433">
        <v>50</v>
      </c>
      <c r="W46" s="307">
        <f t="shared" si="20"/>
        <v>0</v>
      </c>
      <c r="X46" s="290">
        <v>0</v>
      </c>
      <c r="Y46" s="335">
        <f t="shared" si="15"/>
        <v>0</v>
      </c>
      <c r="Z46" s="336">
        <f>IF(V46&gt;=1,Database!$H$9,"")</f>
        <v>0.2</v>
      </c>
      <c r="AA46" s="337">
        <f t="shared" si="16"/>
        <v>0</v>
      </c>
      <c r="AB46" s="337">
        <f t="shared" si="17"/>
        <v>0</v>
      </c>
      <c r="AC46" s="291"/>
      <c r="AD46" s="291">
        <f t="shared" si="18"/>
        <v>0</v>
      </c>
      <c r="AE46" s="292"/>
      <c r="AF46" s="113"/>
    </row>
    <row r="47" spans="1:32" ht="21.75" customHeight="1">
      <c r="A47" s="818"/>
      <c r="B47" s="796">
        <v>41314</v>
      </c>
      <c r="C47" s="785">
        <v>41319</v>
      </c>
      <c r="D47" s="788">
        <v>41324</v>
      </c>
      <c r="E47" s="783" t="s">
        <v>645</v>
      </c>
      <c r="F47" s="779">
        <v>1</v>
      </c>
      <c r="G47" s="523"/>
      <c r="H47" s="523"/>
      <c r="I47" s="389" t="s">
        <v>393</v>
      </c>
      <c r="J47" s="375" t="str">
        <f>IFERROR(VLOOKUP(I47,Database!$A$1:$D$377,3,FALSE),"")</f>
        <v>Drink</v>
      </c>
      <c r="K47" s="375" t="str">
        <f>IFERROR(VLOOKUP(I47,Database!$A$1:$D$377,4,FALSE),"")</f>
        <v>Wines</v>
      </c>
      <c r="L47" s="389" t="s">
        <v>28</v>
      </c>
      <c r="M47" s="388" t="s">
        <v>654</v>
      </c>
      <c r="N47" s="389"/>
      <c r="O47" s="389" t="s">
        <v>651</v>
      </c>
      <c r="P47" s="405" t="s">
        <v>670</v>
      </c>
      <c r="Q47" s="405" t="s">
        <v>30</v>
      </c>
      <c r="R47" s="380" t="s">
        <v>629</v>
      </c>
      <c r="S47" s="380">
        <v>4</v>
      </c>
      <c r="T47" s="448">
        <v>8</v>
      </c>
      <c r="U47" s="781">
        <v>50</v>
      </c>
      <c r="V47" s="449">
        <v>10</v>
      </c>
      <c r="W47" s="782">
        <f>U47-V47-V48</f>
        <v>0</v>
      </c>
      <c r="X47" s="450">
        <v>0</v>
      </c>
      <c r="Y47" s="407">
        <f t="shared" si="15"/>
        <v>0</v>
      </c>
      <c r="Z47" s="383">
        <f>IF(V47&gt;=1,Database!$H$9,"")</f>
        <v>0.2</v>
      </c>
      <c r="AA47" s="384">
        <f t="shared" si="16"/>
        <v>0</v>
      </c>
      <c r="AB47" s="391">
        <f t="shared" si="17"/>
        <v>0</v>
      </c>
      <c r="AC47" s="391">
        <f>U47*12</f>
        <v>600</v>
      </c>
      <c r="AD47" s="391">
        <f t="shared" si="18"/>
        <v>-600</v>
      </c>
      <c r="AE47" s="386"/>
      <c r="AF47" s="111"/>
    </row>
    <row r="48" spans="1:32" ht="21.75" customHeight="1">
      <c r="A48" s="818"/>
      <c r="B48" s="797"/>
      <c r="C48" s="786"/>
      <c r="D48" s="789"/>
      <c r="E48" s="764"/>
      <c r="F48" s="780"/>
      <c r="G48" s="509"/>
      <c r="H48" s="667"/>
      <c r="I48" s="410" t="s">
        <v>43</v>
      </c>
      <c r="J48" s="361" t="str">
        <f>IFERROR(VLOOKUP(I48,Database!$A$1:$D$377,3,FALSE),"")</f>
        <v>Drinks</v>
      </c>
      <c r="K48" s="361" t="str">
        <f>IFERROR(VLOOKUP(I48,Database!$A$1:$D$377,4,FALSE),"")</f>
        <v>Coffee</v>
      </c>
      <c r="L48" s="410" t="s">
        <v>28</v>
      </c>
      <c r="M48" s="411" t="s">
        <v>78</v>
      </c>
      <c r="N48" s="410"/>
      <c r="O48" s="410" t="s">
        <v>651</v>
      </c>
      <c r="P48" s="472">
        <v>903619</v>
      </c>
      <c r="Q48" s="430" t="s">
        <v>30</v>
      </c>
      <c r="R48" s="413" t="s">
        <v>624</v>
      </c>
      <c r="S48" s="413">
        <v>2</v>
      </c>
      <c r="T48" s="451">
        <v>3</v>
      </c>
      <c r="U48" s="775"/>
      <c r="V48" s="444">
        <v>40</v>
      </c>
      <c r="W48" s="778"/>
      <c r="X48" s="445">
        <v>30</v>
      </c>
      <c r="Y48" s="366">
        <f t="shared" si="15"/>
        <v>1200</v>
      </c>
      <c r="Z48" s="429">
        <f>IF(V48&gt;=1,Database!$H$9,"")</f>
        <v>0.2</v>
      </c>
      <c r="AA48" s="402">
        <f>IF(Q48="Available","",IF(Q48="Booked",(Y48*(1-Z48)),IF(Q48="1st Option",(Y48*(1-Z48)), IF(Q48="2nd Option","",""))))</f>
        <v>960</v>
      </c>
      <c r="AB48" s="417">
        <f t="shared" si="17"/>
        <v>240</v>
      </c>
      <c r="AC48" s="417"/>
      <c r="AD48" s="417">
        <f t="shared" si="18"/>
        <v>960</v>
      </c>
      <c r="AE48" s="418"/>
      <c r="AF48" s="111"/>
    </row>
    <row r="49" spans="1:32" ht="21.75" customHeight="1">
      <c r="A49" s="818"/>
      <c r="B49" s="797"/>
      <c r="C49" s="786"/>
      <c r="D49" s="789"/>
      <c r="E49" s="763"/>
      <c r="F49" s="295">
        <v>2</v>
      </c>
      <c r="G49" s="73"/>
      <c r="H49" s="662"/>
      <c r="I49" s="224" t="s">
        <v>683</v>
      </c>
      <c r="J49" s="76" t="str">
        <f>IFERROR(VLOOKUP(I49,Database!$A$1:$D$377,3,FALSE),"")</f>
        <v>Fashion</v>
      </c>
      <c r="K49" s="76" t="str">
        <f>IFERROR(VLOOKUP(I49,Database!$A$1:$D$377,4,FALSE),"")</f>
        <v>Childrens clothing</v>
      </c>
      <c r="L49" s="74" t="s">
        <v>28</v>
      </c>
      <c r="M49" s="76" t="s">
        <v>78</v>
      </c>
      <c r="N49" s="77"/>
      <c r="O49" s="77" t="s">
        <v>651</v>
      </c>
      <c r="P49" s="471">
        <v>903778</v>
      </c>
      <c r="Q49" s="79" t="s">
        <v>30</v>
      </c>
      <c r="R49" s="80" t="s">
        <v>624</v>
      </c>
      <c r="S49" s="80">
        <v>2</v>
      </c>
      <c r="T49" s="77">
        <v>6</v>
      </c>
      <c r="U49" s="296">
        <v>50</v>
      </c>
      <c r="V49" s="112">
        <v>50</v>
      </c>
      <c r="W49" s="307">
        <f t="shared" si="20"/>
        <v>0</v>
      </c>
      <c r="X49" s="234">
        <v>0</v>
      </c>
      <c r="Y49" s="235">
        <f t="shared" si="15"/>
        <v>0</v>
      </c>
      <c r="Z49" s="236">
        <f>IF(V49&gt;=1,Database!$H$9,"")</f>
        <v>0.2</v>
      </c>
      <c r="AA49" s="237">
        <f t="shared" si="16"/>
        <v>0</v>
      </c>
      <c r="AB49" s="237">
        <f t="shared" si="17"/>
        <v>0</v>
      </c>
      <c r="AC49" s="238"/>
      <c r="AD49" s="238">
        <f t="shared" si="18"/>
        <v>0</v>
      </c>
      <c r="AE49" s="239"/>
      <c r="AF49" s="113"/>
    </row>
    <row r="50" spans="1:32" ht="21.75" customHeight="1">
      <c r="A50" s="818"/>
      <c r="B50" s="797"/>
      <c r="C50" s="786"/>
      <c r="D50" s="789"/>
      <c r="E50" s="764"/>
      <c r="F50" s="770">
        <v>3</v>
      </c>
      <c r="G50" s="508"/>
      <c r="H50" s="664"/>
      <c r="I50" s="410" t="s">
        <v>425</v>
      </c>
      <c r="J50" s="419" t="str">
        <f>IFERROR(VLOOKUP(I50,Database!$A$1:$D$377,3,FALSE),"")</f>
        <v>Drink</v>
      </c>
      <c r="K50" s="419" t="str">
        <f>IFERROR(VLOOKUP(I50,Database!$A$1:$D$377,4,FALSE),"")</f>
        <v>Wines</v>
      </c>
      <c r="L50" s="420" t="s">
        <v>28</v>
      </c>
      <c r="M50" s="419" t="s">
        <v>78</v>
      </c>
      <c r="N50" s="423"/>
      <c r="O50" s="423" t="s">
        <v>651</v>
      </c>
      <c r="P50" s="422" t="s">
        <v>670</v>
      </c>
      <c r="Q50" s="431" t="s">
        <v>30</v>
      </c>
      <c r="R50" s="422" t="s">
        <v>627</v>
      </c>
      <c r="S50" s="422">
        <v>2</v>
      </c>
      <c r="T50" s="452">
        <v>3</v>
      </c>
      <c r="U50" s="773">
        <v>50</v>
      </c>
      <c r="V50" s="453">
        <v>45</v>
      </c>
      <c r="W50" s="776">
        <f>U50-V51-V50</f>
        <v>0</v>
      </c>
      <c r="X50" s="454">
        <v>0</v>
      </c>
      <c r="Y50" s="366">
        <f t="shared" si="15"/>
        <v>0</v>
      </c>
      <c r="Z50" s="236">
        <f>IF(V50&gt;=1,Database!$H$9,"")</f>
        <v>0.2</v>
      </c>
      <c r="AA50" s="368">
        <f t="shared" si="16"/>
        <v>0</v>
      </c>
      <c r="AB50" s="403">
        <f t="shared" si="17"/>
        <v>0</v>
      </c>
      <c r="AC50" s="426"/>
      <c r="AD50" s="426">
        <f t="shared" si="18"/>
        <v>0</v>
      </c>
      <c r="AE50" s="373"/>
      <c r="AF50" s="113"/>
    </row>
    <row r="51" spans="1:32" ht="21.75" customHeight="1">
      <c r="A51" s="818"/>
      <c r="B51" s="797"/>
      <c r="C51" s="786"/>
      <c r="D51" s="789"/>
      <c r="E51" s="764"/>
      <c r="F51" s="771"/>
      <c r="G51" s="508"/>
      <c r="H51" s="664"/>
      <c r="I51" s="410" t="s">
        <v>680</v>
      </c>
      <c r="J51" s="419" t="str">
        <f>IFERROR(VLOOKUP(I51,Database!$A$1:$D$377,3,FALSE),"")</f>
        <v>Drink</v>
      </c>
      <c r="K51" s="419" t="str">
        <f>IFERROR(VLOOKUP(I51,Database!$A$1:$D$377,4,FALSE),"")</f>
        <v>Tea</v>
      </c>
      <c r="L51" s="420" t="s">
        <v>28</v>
      </c>
      <c r="M51" s="419" t="s">
        <v>78</v>
      </c>
      <c r="N51" s="423"/>
      <c r="O51" s="423" t="s">
        <v>651</v>
      </c>
      <c r="P51" s="422" t="s">
        <v>670</v>
      </c>
      <c r="Q51" s="431" t="s">
        <v>30</v>
      </c>
      <c r="R51" s="422" t="s">
        <v>667</v>
      </c>
      <c r="S51" s="422">
        <v>4</v>
      </c>
      <c r="T51" s="452">
        <v>3</v>
      </c>
      <c r="U51" s="775"/>
      <c r="V51" s="453">
        <v>5</v>
      </c>
      <c r="W51" s="778"/>
      <c r="X51" s="454">
        <v>0</v>
      </c>
      <c r="Y51" s="366">
        <f t="shared" si="15"/>
        <v>0</v>
      </c>
      <c r="Z51" s="367">
        <f>IF(V51&gt;=1,Database!$H$9,"")</f>
        <v>0.2</v>
      </c>
      <c r="AA51" s="368">
        <f t="shared" si="16"/>
        <v>0</v>
      </c>
      <c r="AB51" s="403">
        <f t="shared" si="17"/>
        <v>0</v>
      </c>
      <c r="AC51" s="426"/>
      <c r="AD51" s="426">
        <f t="shared" si="18"/>
        <v>0</v>
      </c>
      <c r="AE51" s="373"/>
      <c r="AF51" s="113"/>
    </row>
    <row r="52" spans="1:32" s="124" customFormat="1" ht="22.5" customHeight="1" thickBot="1">
      <c r="A52" s="818"/>
      <c r="B52" s="798"/>
      <c r="C52" s="787"/>
      <c r="D52" s="790"/>
      <c r="E52" s="765"/>
      <c r="F52" s="340">
        <v>4</v>
      </c>
      <c r="G52" s="340"/>
      <c r="H52" s="340"/>
      <c r="I52" s="274" t="s">
        <v>660</v>
      </c>
      <c r="J52" s="69" t="str">
        <f>IFERROR(VLOOKUP(I52,Database!$A$1:$D$377,3,FALSE),"")</f>
        <v>Home</v>
      </c>
      <c r="K52" s="69" t="str">
        <f>IFERROR(VLOOKUP(I52,Database!$A$1:$D$377,4,FALSE),"")</f>
        <v>Various</v>
      </c>
      <c r="L52" s="341" t="s">
        <v>28</v>
      </c>
      <c r="M52" s="69" t="s">
        <v>654</v>
      </c>
      <c r="N52" s="46"/>
      <c r="O52" s="46" t="s">
        <v>659</v>
      </c>
      <c r="P52" s="658">
        <v>905011</v>
      </c>
      <c r="Q52" s="44" t="s">
        <v>30</v>
      </c>
      <c r="R52" s="48" t="s">
        <v>624</v>
      </c>
      <c r="S52" s="48">
        <v>4</v>
      </c>
      <c r="T52" s="46">
        <v>11</v>
      </c>
      <c r="U52" s="280">
        <v>50</v>
      </c>
      <c r="V52" s="114">
        <v>50</v>
      </c>
      <c r="W52" s="304">
        <f t="shared" si="20"/>
        <v>0</v>
      </c>
      <c r="X52" s="240">
        <v>0</v>
      </c>
      <c r="Y52" s="241">
        <f t="shared" si="15"/>
        <v>0</v>
      </c>
      <c r="Z52" s="242">
        <f>IF(V52&gt;=1,Database!$H$9,"")</f>
        <v>0.2</v>
      </c>
      <c r="AA52" s="243">
        <f t="shared" si="16"/>
        <v>0</v>
      </c>
      <c r="AB52" s="243">
        <f t="shared" si="17"/>
        <v>0</v>
      </c>
      <c r="AC52" s="244"/>
      <c r="AD52" s="244">
        <f t="shared" si="18"/>
        <v>0</v>
      </c>
      <c r="AE52" s="245"/>
      <c r="AF52" s="113"/>
    </row>
    <row r="53" spans="1:32" ht="21.75" customHeight="1">
      <c r="A53" s="818"/>
      <c r="B53" s="734">
        <f>B47+7</f>
        <v>41321</v>
      </c>
      <c r="C53" s="785">
        <f>C47+8</f>
        <v>41327</v>
      </c>
      <c r="D53" s="785">
        <f>D47+7</f>
        <v>41331</v>
      </c>
      <c r="E53" s="783" t="s">
        <v>661</v>
      </c>
      <c r="F53" s="70">
        <v>1</v>
      </c>
      <c r="G53" s="338"/>
      <c r="H53" s="636"/>
      <c r="I53" s="358" t="s">
        <v>660</v>
      </c>
      <c r="J53" s="359" t="str">
        <f>IFERROR(VLOOKUP(I53,Database!$A$1:$D$377,3,FALSE),"")</f>
        <v>Home</v>
      </c>
      <c r="K53" s="359" t="str">
        <f>IFERROR(VLOOKUP(I53,Database!$A$1:$D$377,4,FALSE),"")</f>
        <v>Various</v>
      </c>
      <c r="L53" s="42" t="s">
        <v>28</v>
      </c>
      <c r="M53" s="71" t="s">
        <v>78</v>
      </c>
      <c r="N53" s="41"/>
      <c r="O53" s="41" t="s">
        <v>651</v>
      </c>
      <c r="P53" s="659">
        <v>905011</v>
      </c>
      <c r="Q53" s="45" t="s">
        <v>30</v>
      </c>
      <c r="R53" s="45" t="s">
        <v>624</v>
      </c>
      <c r="S53" s="45">
        <v>4</v>
      </c>
      <c r="T53" s="41">
        <v>11</v>
      </c>
      <c r="U53" s="110">
        <v>50</v>
      </c>
      <c r="V53" s="45">
        <v>50</v>
      </c>
      <c r="W53" s="119">
        <f t="shared" si="20"/>
        <v>0</v>
      </c>
      <c r="X53" s="82">
        <v>0</v>
      </c>
      <c r="Y53" s="83">
        <f t="shared" si="15"/>
        <v>0</v>
      </c>
      <c r="Z53" s="66">
        <f>IF(V53&gt;=1,Database!$H$9,"")</f>
        <v>0.2</v>
      </c>
      <c r="AA53" s="67">
        <f>IF(Q53="Available","",IF(Q53="Booked",(Y53*(1-Z53)),IF(Q53="1st Option",(Y53*(1-Z53)), IF(Q53="2nd Option","",""))))</f>
        <v>0</v>
      </c>
      <c r="AB53" s="84">
        <f>IFERROR(IF(M53="Agency",(Y53*(Z53-0.1)),Y53*Z53),)</f>
        <v>0</v>
      </c>
      <c r="AC53" s="84">
        <f>U53*12</f>
        <v>600</v>
      </c>
      <c r="AD53" s="261">
        <f>AA53-AC53</f>
        <v>-600</v>
      </c>
      <c r="AE53" s="53"/>
      <c r="AF53" s="111"/>
    </row>
    <row r="54" spans="1:32" ht="21.75" customHeight="1">
      <c r="A54" s="818"/>
      <c r="B54" s="735"/>
      <c r="C54" s="786"/>
      <c r="D54" s="786"/>
      <c r="E54" s="764"/>
      <c r="F54" s="73">
        <v>2</v>
      </c>
      <c r="G54" s="73"/>
      <c r="H54" s="73"/>
      <c r="I54" s="74" t="s">
        <v>425</v>
      </c>
      <c r="J54" s="194" t="str">
        <f>IFERROR(VLOOKUP(I54,Database!$A$1:$D$377,3,FALSE),"")</f>
        <v>Drink</v>
      </c>
      <c r="K54" s="194" t="str">
        <f>IFERROR(VLOOKUP(I54,Database!$A$1:$D$377,4,FALSE),"")</f>
        <v>Wines</v>
      </c>
      <c r="L54" s="75" t="s">
        <v>28</v>
      </c>
      <c r="M54" s="76" t="str">
        <f>IFERROR(VLOOKUP($I54,Database!$A$2:$D$908,2,FALSE),"")</f>
        <v>Direct</v>
      </c>
      <c r="N54" s="77"/>
      <c r="O54" s="77" t="s">
        <v>651</v>
      </c>
      <c r="P54" s="80" t="s">
        <v>670</v>
      </c>
      <c r="Q54" s="79" t="s">
        <v>30</v>
      </c>
      <c r="R54" s="79" t="s">
        <v>627</v>
      </c>
      <c r="S54" s="79">
        <v>2</v>
      </c>
      <c r="T54" s="77">
        <v>3</v>
      </c>
      <c r="U54" s="112">
        <v>50</v>
      </c>
      <c r="V54" s="80">
        <v>50</v>
      </c>
      <c r="W54" s="120">
        <f t="shared" si="20"/>
        <v>0</v>
      </c>
      <c r="X54" s="85">
        <v>0</v>
      </c>
      <c r="Y54" s="86">
        <f t="shared" si="15"/>
        <v>0</v>
      </c>
      <c r="Z54" s="87">
        <f>IF(V54&gt;=1,Database!$H$9,"")</f>
        <v>0.2</v>
      </c>
      <c r="AA54" s="88">
        <f t="shared" ref="AA54:AA56" si="21">IF(Q54="Available","",IF(Q54="Booked",(Y54*(1-Z54)),IF(Q54="1st Option",(Y54*(1-Z54)), IF(Q54="2nd Option","",""))))</f>
        <v>0</v>
      </c>
      <c r="AB54" s="88">
        <f t="shared" ref="AB54:AB56" si="22">IFERROR(IF(M54="Agency",(Y54*(Z54-0.1)),Y54*Z54),)</f>
        <v>0</v>
      </c>
      <c r="AC54" s="231"/>
      <c r="AD54" s="250">
        <f t="shared" ref="AD54:AD56" si="23">AA54-AC54</f>
        <v>0</v>
      </c>
      <c r="AE54" s="89"/>
      <c r="AF54" s="113"/>
    </row>
    <row r="55" spans="1:32" ht="27">
      <c r="A55" s="818"/>
      <c r="B55" s="735"/>
      <c r="C55" s="786"/>
      <c r="D55" s="786"/>
      <c r="E55" s="763"/>
      <c r="F55" s="312">
        <v>3</v>
      </c>
      <c r="G55" s="513"/>
      <c r="H55" s="661"/>
      <c r="I55" s="74" t="s">
        <v>680</v>
      </c>
      <c r="J55" s="194" t="str">
        <f>IFERROR(VLOOKUP(I55,Database!$A$1:$D$377,3,FALSE),"")</f>
        <v>Drink</v>
      </c>
      <c r="K55" s="194" t="str">
        <f>IFERROR(VLOOKUP(I55,Database!$A$1:$D$377,4,FALSE),"")</f>
        <v>Tea</v>
      </c>
      <c r="L55" s="206" t="s">
        <v>28</v>
      </c>
      <c r="M55" s="194" t="s">
        <v>78</v>
      </c>
      <c r="N55" s="195"/>
      <c r="O55" s="195" t="s">
        <v>651</v>
      </c>
      <c r="P55" s="223" t="s">
        <v>670</v>
      </c>
      <c r="Q55" s="197" t="s">
        <v>30</v>
      </c>
      <c r="R55" s="223" t="s">
        <v>667</v>
      </c>
      <c r="S55" s="223">
        <v>4</v>
      </c>
      <c r="T55" s="195">
        <v>3</v>
      </c>
      <c r="U55" s="112">
        <v>50</v>
      </c>
      <c r="V55" s="80">
        <v>50</v>
      </c>
      <c r="W55" s="120">
        <f t="shared" si="20"/>
        <v>0</v>
      </c>
      <c r="X55" s="199">
        <v>0</v>
      </c>
      <c r="Y55" s="200">
        <f t="shared" si="15"/>
        <v>0</v>
      </c>
      <c r="Z55" s="201">
        <f>IF(V55&gt;=1,Database!$H$9,"")</f>
        <v>0.2</v>
      </c>
      <c r="AA55" s="202">
        <f t="shared" si="21"/>
        <v>0</v>
      </c>
      <c r="AB55" s="202">
        <f t="shared" si="22"/>
        <v>0</v>
      </c>
      <c r="AC55" s="233"/>
      <c r="AD55" s="256">
        <f t="shared" si="23"/>
        <v>0</v>
      </c>
      <c r="AE55" s="476" t="s">
        <v>753</v>
      </c>
      <c r="AF55" s="113"/>
    </row>
    <row r="56" spans="1:32" ht="22.5" customHeight="1" thickBot="1">
      <c r="A56" s="819"/>
      <c r="B56" s="736"/>
      <c r="C56" s="786"/>
      <c r="D56" s="786"/>
      <c r="E56" s="764"/>
      <c r="F56" s="81">
        <v>4</v>
      </c>
      <c r="G56" s="81"/>
      <c r="H56" s="81"/>
      <c r="I56" s="40" t="s">
        <v>43</v>
      </c>
      <c r="J56" s="69" t="str">
        <f>IFERROR(VLOOKUP(I56,Database!$A$1:$D$377,3,FALSE),"")</f>
        <v>Drinks</v>
      </c>
      <c r="K56" s="69" t="str">
        <f>IFERROR(VLOOKUP(I56,Database!$A$1:$D$377,4,FALSE),"")</f>
        <v>Coffee</v>
      </c>
      <c r="L56" s="43" t="s">
        <v>28</v>
      </c>
      <c r="M56" s="69" t="str">
        <f>IFERROR(VLOOKUP($I56,Database!$A$2:$D$908,2,FALSE),"")</f>
        <v>Direct</v>
      </c>
      <c r="N56" s="46"/>
      <c r="O56" s="46" t="s">
        <v>651</v>
      </c>
      <c r="P56" s="473">
        <v>903620</v>
      </c>
      <c r="Q56" s="44" t="s">
        <v>30</v>
      </c>
      <c r="R56" s="44" t="s">
        <v>624</v>
      </c>
      <c r="S56" s="44">
        <v>2</v>
      </c>
      <c r="T56" s="46">
        <v>3</v>
      </c>
      <c r="U56" s="114">
        <v>50</v>
      </c>
      <c r="V56" s="48">
        <v>50</v>
      </c>
      <c r="W56" s="121">
        <f t="shared" si="20"/>
        <v>0</v>
      </c>
      <c r="X56" s="49">
        <v>35</v>
      </c>
      <c r="Y56" s="90">
        <f t="shared" si="15"/>
        <v>1750</v>
      </c>
      <c r="Z56" s="91">
        <f>IF(V56&gt;=1,Database!$H$9,"")</f>
        <v>0.2</v>
      </c>
      <c r="AA56" s="92">
        <f t="shared" si="21"/>
        <v>1400</v>
      </c>
      <c r="AB56" s="92">
        <f t="shared" si="22"/>
        <v>350</v>
      </c>
      <c r="AC56" s="232"/>
      <c r="AD56" s="232">
        <f t="shared" si="23"/>
        <v>1400</v>
      </c>
      <c r="AE56" s="52"/>
      <c r="AF56" s="113"/>
    </row>
    <row r="57" spans="1:32" s="109" customFormat="1" ht="18" customHeight="1" thickBot="1">
      <c r="A57" s="168"/>
      <c r="B57" s="167"/>
      <c r="C57" s="167"/>
      <c r="D57" s="167"/>
      <c r="E57" s="167"/>
      <c r="F57" s="166"/>
      <c r="G57" s="166"/>
      <c r="H57" s="166"/>
      <c r="I57" s="166"/>
      <c r="J57" s="165"/>
      <c r="K57" s="166"/>
      <c r="L57" s="166"/>
      <c r="M57" s="166"/>
      <c r="N57" s="166"/>
      <c r="O57" s="166"/>
      <c r="P57" s="166"/>
      <c r="Q57" s="164"/>
      <c r="R57" s="166"/>
      <c r="S57" s="166"/>
      <c r="T57" s="163">
        <f>SUM(T31:T56)</f>
        <v>143.5</v>
      </c>
      <c r="U57" s="162">
        <f>SUM(U31:U56)</f>
        <v>1000</v>
      </c>
      <c r="V57" s="162">
        <f>SUM(V31:V56)</f>
        <v>953</v>
      </c>
      <c r="W57" s="161">
        <f>SUM(W31:W56)</f>
        <v>47</v>
      </c>
      <c r="X57" s="163"/>
      <c r="Y57" s="268">
        <f>SUM(Y31:Y56)</f>
        <v>2950</v>
      </c>
      <c r="Z57" s="160"/>
      <c r="AA57" s="159">
        <f>SUM(AA31:AA56)</f>
        <v>2360</v>
      </c>
      <c r="AB57" s="159">
        <f>SUM(AB31:AB56)</f>
        <v>590</v>
      </c>
      <c r="AC57" s="159">
        <f>SUM(AC31:AC56)</f>
        <v>3000</v>
      </c>
      <c r="AD57" s="455">
        <f>SUM(AD31:AD56)</f>
        <v>-640</v>
      </c>
      <c r="AE57" s="158"/>
      <c r="AF57" s="113"/>
    </row>
    <row r="58" spans="1:32" ht="17.25" customHeight="1">
      <c r="A58" s="115"/>
      <c r="J58" s="116"/>
      <c r="U58" s="99"/>
      <c r="V58" s="157">
        <f>SUMIF(Q31:Q56,"Booked",V31:V56)</f>
        <v>953</v>
      </c>
      <c r="W58" s="156" t="s">
        <v>36</v>
      </c>
      <c r="X58" s="125"/>
      <c r="Y58" s="126"/>
      <c r="Z58" s="126"/>
      <c r="AA58" s="155">
        <f>SUMIF(Q31:Q56,"Booked",AA31:AA56)</f>
        <v>2360</v>
      </c>
      <c r="AB58" s="155"/>
      <c r="AC58" s="155"/>
      <c r="AD58" s="155"/>
      <c r="AE58" s="154" t="s">
        <v>37</v>
      </c>
      <c r="AF58" s="122"/>
    </row>
    <row r="59" spans="1:32" ht="12.75" customHeight="1">
      <c r="J59" s="116"/>
      <c r="Q59" s="117"/>
      <c r="T59" s="118"/>
      <c r="U59" s="99"/>
      <c r="V59" s="157">
        <f>SUMIF(Q31:Q56,"1ST Option",V31:V56)</f>
        <v>0</v>
      </c>
      <c r="W59" s="156" t="s">
        <v>38</v>
      </c>
      <c r="X59" s="127"/>
      <c r="Y59" s="127"/>
      <c r="Z59" s="127"/>
      <c r="AA59" s="153">
        <f>SUMIF(Q31:Q56,"1ST Option",AA31:AA56)</f>
        <v>0</v>
      </c>
      <c r="AB59" s="153"/>
      <c r="AC59" s="153"/>
      <c r="AD59" s="153"/>
      <c r="AE59" s="152" t="s">
        <v>39</v>
      </c>
      <c r="AF59" s="123"/>
    </row>
    <row r="60" spans="1:32">
      <c r="J60" s="116"/>
      <c r="Q60" s="117"/>
      <c r="T60" s="118"/>
      <c r="U60" s="99"/>
      <c r="V60" s="157">
        <f>V58+V59</f>
        <v>953</v>
      </c>
      <c r="W60" s="156" t="s">
        <v>40</v>
      </c>
      <c r="X60" s="127"/>
      <c r="Y60" s="127"/>
      <c r="Z60" s="127"/>
      <c r="AA60" s="155">
        <f>AA59+AA58</f>
        <v>2360</v>
      </c>
      <c r="AB60" s="155"/>
      <c r="AC60" s="155"/>
      <c r="AD60" s="155"/>
      <c r="AE60" s="154" t="s">
        <v>40</v>
      </c>
      <c r="AF60" s="122"/>
    </row>
    <row r="61" spans="1:32">
      <c r="AA61" s="746" t="s">
        <v>748</v>
      </c>
      <c r="AB61" s="746"/>
      <c r="AC61" s="746"/>
      <c r="AD61" s="746"/>
      <c r="AE61" s="746"/>
      <c r="AF61" s="124"/>
    </row>
    <row r="62" spans="1:32" ht="26.25" customHeight="1" thickBot="1">
      <c r="A62" s="173" t="s">
        <v>49</v>
      </c>
      <c r="C62" s="105"/>
      <c r="L62" s="51"/>
      <c r="M62" s="51"/>
      <c r="N62" s="51"/>
      <c r="P62" s="51"/>
      <c r="Q62" s="51"/>
      <c r="R62" s="51"/>
      <c r="S62" s="51"/>
      <c r="T62" s="106"/>
      <c r="U62" s="51"/>
      <c r="V62" s="51"/>
      <c r="W62" s="107"/>
      <c r="X62" s="51"/>
      <c r="Y62" s="51"/>
      <c r="Z62" s="108"/>
      <c r="AA62" s="51"/>
      <c r="AB62" s="51"/>
      <c r="AC62" s="51"/>
      <c r="AD62" s="51"/>
      <c r="AE62" s="51"/>
      <c r="AF62" s="128"/>
    </row>
    <row r="63" spans="1:32" s="109" customFormat="1" ht="50.25" customHeight="1" thickBot="1">
      <c r="A63" s="467" t="s">
        <v>2</v>
      </c>
      <c r="B63" s="229" t="s">
        <v>635</v>
      </c>
      <c r="C63" s="229" t="s">
        <v>636</v>
      </c>
      <c r="D63" s="229" t="s">
        <v>3</v>
      </c>
      <c r="E63" s="229" t="s">
        <v>637</v>
      </c>
      <c r="F63" s="264" t="s">
        <v>4</v>
      </c>
      <c r="G63" s="264"/>
      <c r="H63" s="264"/>
      <c r="I63" s="264" t="s">
        <v>5</v>
      </c>
      <c r="J63" s="229" t="s">
        <v>6</v>
      </c>
      <c r="K63" s="229" t="s">
        <v>7</v>
      </c>
      <c r="L63" s="229" t="s">
        <v>8</v>
      </c>
      <c r="M63" s="229" t="s">
        <v>9</v>
      </c>
      <c r="N63" s="229" t="s">
        <v>10</v>
      </c>
      <c r="O63" s="229" t="s">
        <v>11</v>
      </c>
      <c r="P63" s="264" t="s">
        <v>12</v>
      </c>
      <c r="Q63" s="265" t="s">
        <v>13</v>
      </c>
      <c r="R63" s="264" t="s">
        <v>14</v>
      </c>
      <c r="S63" s="229" t="s">
        <v>50</v>
      </c>
      <c r="T63" s="264" t="s">
        <v>16</v>
      </c>
      <c r="U63" s="229" t="s">
        <v>17</v>
      </c>
      <c r="V63" s="229" t="s">
        <v>18</v>
      </c>
      <c r="W63" s="264" t="s">
        <v>19</v>
      </c>
      <c r="X63" s="264" t="s">
        <v>20</v>
      </c>
      <c r="Y63" s="264" t="s">
        <v>21</v>
      </c>
      <c r="Z63" s="266" t="s">
        <v>22</v>
      </c>
      <c r="AA63" s="264" t="s">
        <v>23</v>
      </c>
      <c r="AB63" s="229" t="s">
        <v>24</v>
      </c>
      <c r="AC63" s="229" t="s">
        <v>646</v>
      </c>
      <c r="AD63" s="229" t="s">
        <v>647</v>
      </c>
      <c r="AE63" s="267" t="s">
        <v>25</v>
      </c>
      <c r="AF63" s="129"/>
    </row>
    <row r="64" spans="1:32" ht="21.75" customHeight="1">
      <c r="A64" s="715" t="s">
        <v>686</v>
      </c>
      <c r="B64" s="734">
        <f>B53+7</f>
        <v>41328</v>
      </c>
      <c r="C64" s="711">
        <f>C53+7</f>
        <v>41334</v>
      </c>
      <c r="D64" s="711">
        <f>D53+7</f>
        <v>41338</v>
      </c>
      <c r="E64" s="814" t="s">
        <v>662</v>
      </c>
      <c r="F64" s="70">
        <v>1</v>
      </c>
      <c r="G64" s="338"/>
      <c r="H64" s="636"/>
      <c r="I64" s="484" t="s">
        <v>625</v>
      </c>
      <c r="J64" s="71" t="str">
        <f>IFERROR(VLOOKUP(I64,Database!$A$1:$D$377,3,FALSE),"")</f>
        <v>Flowers</v>
      </c>
      <c r="K64" s="71" t="str">
        <f>IFERROR(VLOOKUP(I64,Database!$A$1:$D$377,4,FALSE),"")</f>
        <v>Flowers</v>
      </c>
      <c r="L64" s="42" t="s">
        <v>28</v>
      </c>
      <c r="M64" s="71" t="s">
        <v>78</v>
      </c>
      <c r="N64" s="41"/>
      <c r="O64" s="41" t="s">
        <v>659</v>
      </c>
      <c r="P64" s="471">
        <v>903780</v>
      </c>
      <c r="Q64" s="45" t="s">
        <v>30</v>
      </c>
      <c r="R64" s="45" t="s">
        <v>627</v>
      </c>
      <c r="S64" s="45">
        <v>2</v>
      </c>
      <c r="T64" s="41">
        <v>3</v>
      </c>
      <c r="U64" s="110">
        <v>50</v>
      </c>
      <c r="V64" s="45">
        <v>50</v>
      </c>
      <c r="W64" s="119">
        <f t="shared" ref="W64:W66" si="24">U64-V64</f>
        <v>0</v>
      </c>
      <c r="X64" s="82">
        <v>0</v>
      </c>
      <c r="Y64" s="83">
        <f>IF(Q64="Available","",IF(Q64="Booked",X64*V64,IF(Q64="1st Option",X64*V64,IF(Q64="2nd Option","",""))))</f>
        <v>0</v>
      </c>
      <c r="Z64" s="66">
        <f>IF(V64&gt;=1,Database!$H$9,"")</f>
        <v>0.2</v>
      </c>
      <c r="AA64" s="67">
        <f>IF(Q64="Available","",IF(Q64="Booked",(Y64*(1-Z64)),IF(Q64="1st Option",(Y64*(1-Z64)), IF(Q64="2nd Option","",""))))</f>
        <v>0</v>
      </c>
      <c r="AB64" s="67">
        <f>IFERROR(IF(M64="Agency",(Y64*(Z64-0.1)),Y64*Z64),)</f>
        <v>0</v>
      </c>
      <c r="AC64" s="67">
        <f>U64*12</f>
        <v>600</v>
      </c>
      <c r="AD64" s="67">
        <f t="shared" ref="AD64:AD74" si="25">AA64-AC64</f>
        <v>-600</v>
      </c>
      <c r="AE64" s="53"/>
      <c r="AF64" s="111"/>
    </row>
    <row r="65" spans="1:32" ht="21.75" customHeight="1">
      <c r="A65" s="715"/>
      <c r="B65" s="735"/>
      <c r="C65" s="712"/>
      <c r="D65" s="712"/>
      <c r="E65" s="815"/>
      <c r="F65" s="323">
        <v>2</v>
      </c>
      <c r="G65" s="323"/>
      <c r="H65" s="323"/>
      <c r="I65" s="487" t="s">
        <v>680</v>
      </c>
      <c r="J65" s="194" t="str">
        <f>IFERROR(VLOOKUP(I65,Database!$A$1:$D$377,3,FALSE),"")</f>
        <v>Drink</v>
      </c>
      <c r="K65" s="194" t="str">
        <f>IFERROR(VLOOKUP(I65,Database!$A$1:$D$377,4,FALSE),"")</f>
        <v>Tea</v>
      </c>
      <c r="L65" s="74" t="s">
        <v>28</v>
      </c>
      <c r="M65" s="76" t="s">
        <v>78</v>
      </c>
      <c r="N65" s="77"/>
      <c r="O65" s="77" t="s">
        <v>651</v>
      </c>
      <c r="P65" s="272" t="s">
        <v>670</v>
      </c>
      <c r="Q65" s="79" t="s">
        <v>30</v>
      </c>
      <c r="R65" s="80" t="s">
        <v>667</v>
      </c>
      <c r="S65" s="80">
        <v>4</v>
      </c>
      <c r="T65" s="77">
        <v>3</v>
      </c>
      <c r="U65" s="112">
        <v>50</v>
      </c>
      <c r="V65" s="80">
        <v>50</v>
      </c>
      <c r="W65" s="120">
        <f t="shared" si="24"/>
        <v>0</v>
      </c>
      <c r="X65" s="85">
        <v>0</v>
      </c>
      <c r="Y65" s="86">
        <f t="shared" ref="Y65:Y79" si="26">IF(Q65="Available","",IF(Q65="Booked",X65*V65,IF(Q65="1st Option",X65*V65,IF(Q65="2nd Option","",""))))</f>
        <v>0</v>
      </c>
      <c r="Z65" s="87">
        <f>IF(V65&gt;=1,Database!$H$9,"")</f>
        <v>0.2</v>
      </c>
      <c r="AA65" s="88">
        <f t="shared" ref="AA65" si="27">IF(Q65="Available","",IF(Q65="Booked",(Y65*(1-Z65)),IF(Q65="1st Option",(Y65*(1-Z65)), IF(Q65="2nd Option","",""))))</f>
        <v>0</v>
      </c>
      <c r="AB65" s="88">
        <f t="shared" ref="AB65" si="28">IFERROR(IF(M65="Agency",(Y65*(Z65-0.1)),Y65*Z65),)</f>
        <v>0</v>
      </c>
      <c r="AC65" s="88"/>
      <c r="AD65" s="88">
        <f t="shared" si="25"/>
        <v>0</v>
      </c>
      <c r="AE65" s="89"/>
      <c r="AF65" s="113"/>
    </row>
    <row r="66" spans="1:32" ht="22.5" customHeight="1">
      <c r="A66" s="715"/>
      <c r="B66" s="735"/>
      <c r="C66" s="712"/>
      <c r="D66" s="712"/>
      <c r="E66" s="815"/>
      <c r="F66" s="73">
        <v>3</v>
      </c>
      <c r="G66" s="513"/>
      <c r="H66" s="661"/>
      <c r="I66" s="485" t="s">
        <v>360</v>
      </c>
      <c r="J66" s="194" t="str">
        <f>IFERROR(VLOOKUP(I66,Database!$A$1:$D$377,3,FALSE),"")</f>
        <v>Drink</v>
      </c>
      <c r="K66" s="194" t="str">
        <f>IFERROR(VLOOKUP(I66,Database!$A$1:$D$377,4,FALSE),"")</f>
        <v>Coffee</v>
      </c>
      <c r="L66" s="193" t="s">
        <v>28</v>
      </c>
      <c r="M66" s="194" t="s">
        <v>78</v>
      </c>
      <c r="N66" s="195"/>
      <c r="O66" s="195" t="s">
        <v>651</v>
      </c>
      <c r="P66" s="223" t="s">
        <v>670</v>
      </c>
      <c r="Q66" s="197" t="s">
        <v>30</v>
      </c>
      <c r="R66" s="223" t="s">
        <v>627</v>
      </c>
      <c r="S66" s="223">
        <v>2</v>
      </c>
      <c r="T66" s="195">
        <v>4</v>
      </c>
      <c r="U66" s="310">
        <v>50</v>
      </c>
      <c r="V66" s="223">
        <v>15</v>
      </c>
      <c r="W66" s="198">
        <f t="shared" si="24"/>
        <v>35</v>
      </c>
      <c r="X66" s="85">
        <v>0</v>
      </c>
      <c r="Y66" s="86">
        <f t="shared" si="26"/>
        <v>0</v>
      </c>
      <c r="Z66" s="87">
        <f>IF(V66&gt;=1,Database!$H$9,"")</f>
        <v>0.2</v>
      </c>
      <c r="AA66" s="88">
        <f t="shared" ref="AA66:AA67" si="29">IF(Q66="Available","",IF(Q66="Booked",(Y66*(1-Z66)),IF(Q66="1st Option",(Y66*(1-Z66)), IF(Q66="2nd Option","",""))))</f>
        <v>0</v>
      </c>
      <c r="AB66" s="88">
        <f t="shared" ref="AB66:AB67" si="30">IFERROR(IF(M66="Agency",(Y66*(Z66-0.1)),Y66*Z66),)</f>
        <v>0</v>
      </c>
      <c r="AC66" s="88"/>
      <c r="AD66" s="88">
        <f t="shared" si="25"/>
        <v>0</v>
      </c>
      <c r="AE66" s="89"/>
      <c r="AF66" s="113"/>
    </row>
    <row r="67" spans="1:32" ht="22.5" customHeight="1" thickBot="1">
      <c r="A67" s="715"/>
      <c r="B67" s="735"/>
      <c r="C67" s="712"/>
      <c r="D67" s="712"/>
      <c r="E67" s="816"/>
      <c r="F67" s="312">
        <v>4</v>
      </c>
      <c r="G67" s="513"/>
      <c r="H67" s="661"/>
      <c r="I67" s="485"/>
      <c r="J67" s="194" t="str">
        <f>IFERROR(VLOOKUP(I67,Database!$A$1:$D$377,3,FALSE),"")</f>
        <v/>
      </c>
      <c r="K67" s="194" t="str">
        <f>IFERROR(VLOOKUP(I67,Database!$A$1:$D$377,4,FALSE),"")</f>
        <v/>
      </c>
      <c r="L67" s="193"/>
      <c r="M67" s="194"/>
      <c r="N67" s="195"/>
      <c r="O67" s="195"/>
      <c r="P67" s="223"/>
      <c r="Q67" s="197" t="s">
        <v>52</v>
      </c>
      <c r="R67" s="223"/>
      <c r="S67" s="223"/>
      <c r="T67" s="195"/>
      <c r="U67" s="310">
        <v>50</v>
      </c>
      <c r="V67" s="223"/>
      <c r="W67" s="198">
        <f t="shared" ref="W67" si="31">U67-V67</f>
        <v>50</v>
      </c>
      <c r="X67" s="199">
        <v>0</v>
      </c>
      <c r="Y67" s="200" t="str">
        <f t="shared" si="26"/>
        <v/>
      </c>
      <c r="Z67" s="201" t="str">
        <f>IF(V67&gt;=1,Database!$H$9,"")</f>
        <v/>
      </c>
      <c r="AA67" s="202" t="str">
        <f t="shared" si="29"/>
        <v/>
      </c>
      <c r="AB67" s="202">
        <f t="shared" si="30"/>
        <v>0</v>
      </c>
      <c r="AC67" s="202"/>
      <c r="AD67" s="202">
        <v>0</v>
      </c>
      <c r="AE67" s="203"/>
      <c r="AF67" s="113"/>
    </row>
    <row r="68" spans="1:32" ht="21.75" customHeight="1">
      <c r="A68" s="818"/>
      <c r="B68" s="734">
        <f>B64+7</f>
        <v>41335</v>
      </c>
      <c r="C68" s="711">
        <f>C64+7</f>
        <v>41341</v>
      </c>
      <c r="D68" s="711">
        <f>D64+7</f>
        <v>41345</v>
      </c>
      <c r="E68" s="711" t="s">
        <v>663</v>
      </c>
      <c r="F68" s="70">
        <v>1</v>
      </c>
      <c r="G68" s="70"/>
      <c r="H68" s="70"/>
      <c r="I68" s="481" t="s">
        <v>648</v>
      </c>
      <c r="J68" s="71" t="str">
        <f>IFERROR(VLOOKUP(I68,Database!$A$1:$D$377,3,FALSE),"")</f>
        <v>Flowers</v>
      </c>
      <c r="K68" s="71" t="str">
        <f>IFERROR(VLOOKUP(I68,Database!$A$1:$D$377,4,FALSE),"")</f>
        <v>Flower Delivery</v>
      </c>
      <c r="L68" s="42" t="s">
        <v>28</v>
      </c>
      <c r="M68" s="71" t="s">
        <v>654</v>
      </c>
      <c r="N68" s="41"/>
      <c r="O68" s="41" t="s">
        <v>651</v>
      </c>
      <c r="P68" s="486">
        <v>903637</v>
      </c>
      <c r="Q68" s="45" t="s">
        <v>30</v>
      </c>
      <c r="R68" s="45" t="s">
        <v>650</v>
      </c>
      <c r="S68" s="45">
        <v>2</v>
      </c>
      <c r="T68" s="41">
        <v>4</v>
      </c>
      <c r="U68" s="110">
        <v>50</v>
      </c>
      <c r="V68" s="45">
        <v>50</v>
      </c>
      <c r="W68" s="119">
        <f t="shared" ref="W68:W78" si="32">U68-V68</f>
        <v>0</v>
      </c>
      <c r="X68" s="82">
        <v>35</v>
      </c>
      <c r="Y68" s="83">
        <f t="shared" si="26"/>
        <v>1750</v>
      </c>
      <c r="Z68" s="66">
        <f>IF(V68&gt;=1,Database!$H$9,"")</f>
        <v>0.2</v>
      </c>
      <c r="AA68" s="67">
        <f>IF(Q68="Available","",IF(Q68="Booked",(Y68*(1-Z68)),IF(Q68="1st Option",(Y68*(1-Z68)), IF(Q68="2nd Option","",""))))</f>
        <v>1400</v>
      </c>
      <c r="AB68" s="84">
        <f>IFERROR(IF(M68="Agency",(Y68*(Z68-0.1)),Y68*Z68),)</f>
        <v>350</v>
      </c>
      <c r="AC68" s="84">
        <f>U68*12</f>
        <v>600</v>
      </c>
      <c r="AD68" s="84">
        <f t="shared" si="25"/>
        <v>800</v>
      </c>
      <c r="AE68" s="53"/>
      <c r="AF68" s="111"/>
    </row>
    <row r="69" spans="1:32" ht="21.75" customHeight="1">
      <c r="A69" s="818"/>
      <c r="B69" s="735"/>
      <c r="C69" s="712"/>
      <c r="D69" s="712"/>
      <c r="E69" s="712"/>
      <c r="F69" s="73">
        <v>2</v>
      </c>
      <c r="G69" s="322"/>
      <c r="H69" s="662"/>
      <c r="I69" s="483" t="s">
        <v>623</v>
      </c>
      <c r="J69" s="194" t="str">
        <f>IFERROR(VLOOKUP(I69,Database!$A$1:$D$377,3,FALSE),"")</f>
        <v>Fashion</v>
      </c>
      <c r="K69" s="194" t="str">
        <f>IFERROR(VLOOKUP(I69,Database!$A$1:$D$377,4,FALSE),"")</f>
        <v>Various</v>
      </c>
      <c r="L69" s="206" t="s">
        <v>28</v>
      </c>
      <c r="M69" s="194" t="s">
        <v>654</v>
      </c>
      <c r="N69" s="195"/>
      <c r="O69" s="195" t="s">
        <v>659</v>
      </c>
      <c r="P69" s="223" t="s">
        <v>671</v>
      </c>
      <c r="Q69" s="197" t="s">
        <v>30</v>
      </c>
      <c r="R69" s="223" t="s">
        <v>624</v>
      </c>
      <c r="S69" s="223">
        <v>2</v>
      </c>
      <c r="T69" s="195">
        <v>5</v>
      </c>
      <c r="U69" s="310">
        <v>50</v>
      </c>
      <c r="V69" s="223">
        <v>20</v>
      </c>
      <c r="W69" s="198">
        <f t="shared" ref="W69:W70" si="33">U69-V69</f>
        <v>30</v>
      </c>
      <c r="X69" s="199">
        <v>0</v>
      </c>
      <c r="Y69" s="200">
        <f t="shared" si="26"/>
        <v>0</v>
      </c>
      <c r="Z69" s="201">
        <f>IF(V69&gt;=1,Database!$H$9,"")</f>
        <v>0.2</v>
      </c>
      <c r="AA69" s="202">
        <f t="shared" ref="AA69:AA79" si="34">IF(Q69="Available","",IF(Q69="Booked",(Y69*(1-Z69)),IF(Q69="1st Option",(Y69*(1-Z69)), IF(Q69="2nd Option","",""))))</f>
        <v>0</v>
      </c>
      <c r="AB69" s="202">
        <f t="shared" ref="AB69:AB79" si="35">IFERROR(IF(M69="Agency",(Y69*(Z69-0.1)),Y69*Z69),)</f>
        <v>0</v>
      </c>
      <c r="AC69" s="231"/>
      <c r="AD69" s="231">
        <f t="shared" si="25"/>
        <v>0</v>
      </c>
      <c r="AE69" s="89"/>
      <c r="AF69" s="113"/>
    </row>
    <row r="70" spans="1:32" ht="21.75" customHeight="1">
      <c r="A70" s="818"/>
      <c r="B70" s="735"/>
      <c r="C70" s="712"/>
      <c r="D70" s="712"/>
      <c r="E70" s="712"/>
      <c r="F70" s="312">
        <v>3</v>
      </c>
      <c r="G70" s="73"/>
      <c r="H70" s="662"/>
      <c r="I70" s="483" t="s">
        <v>974</v>
      </c>
      <c r="J70" s="76" t="str">
        <f>IFERROR(VLOOKUP(I70,Database!$A$1:$D$377,3,FALSE),"")</f>
        <v>Food</v>
      </c>
      <c r="K70" s="76" t="str">
        <f>IFERROR(VLOOKUP(I70,Database!$A$1:$D$377,4,FALSE),"")</f>
        <v>Chocolate</v>
      </c>
      <c r="L70" s="313" t="s">
        <v>28</v>
      </c>
      <c r="M70" s="76" t="str">
        <f>IFERROR(VLOOKUP($I70,Database!$A$2:$D$908,2,FALSE),"")</f>
        <v>Direct</v>
      </c>
      <c r="N70" s="77"/>
      <c r="O70" s="77" t="s">
        <v>651</v>
      </c>
      <c r="P70" s="80" t="s">
        <v>670</v>
      </c>
      <c r="Q70" s="79" t="s">
        <v>30</v>
      </c>
      <c r="R70" s="79" t="s">
        <v>627</v>
      </c>
      <c r="S70" s="79">
        <v>2</v>
      </c>
      <c r="T70" s="77">
        <v>4</v>
      </c>
      <c r="U70" s="112">
        <v>50</v>
      </c>
      <c r="V70" s="80">
        <v>20</v>
      </c>
      <c r="W70" s="120">
        <f t="shared" si="33"/>
        <v>30</v>
      </c>
      <c r="X70" s="85">
        <v>0</v>
      </c>
      <c r="Y70" s="86">
        <f t="shared" si="26"/>
        <v>0</v>
      </c>
      <c r="Z70" s="87">
        <f>IF(V70&gt;=1,Database!$H$9,"")</f>
        <v>0.2</v>
      </c>
      <c r="AA70" s="88">
        <f t="shared" si="34"/>
        <v>0</v>
      </c>
      <c r="AB70" s="88">
        <f t="shared" si="35"/>
        <v>0</v>
      </c>
      <c r="AC70" s="231"/>
      <c r="AD70" s="231">
        <f t="shared" si="25"/>
        <v>0</v>
      </c>
      <c r="AE70" s="89"/>
      <c r="AF70" s="113"/>
    </row>
    <row r="71" spans="1:32" ht="22.5" customHeight="1" thickBot="1">
      <c r="A71" s="818"/>
      <c r="B71" s="736"/>
      <c r="C71" s="713"/>
      <c r="D71" s="713"/>
      <c r="E71" s="713"/>
      <c r="F71" s="81">
        <v>4</v>
      </c>
      <c r="G71" s="514"/>
      <c r="H71" s="668"/>
      <c r="I71" s="482" t="s">
        <v>31</v>
      </c>
      <c r="J71" s="275" t="str">
        <f>IFERROR(VLOOKUP(I71,Database!$A$1:$D$377,3,FALSE),"")</f>
        <v>Food</v>
      </c>
      <c r="K71" s="275" t="str">
        <f>IFERROR(VLOOKUP(I71,Database!$A$1:$D$377,4,FALSE),"")</f>
        <v>Snack boxes</v>
      </c>
      <c r="L71" s="276" t="s">
        <v>28</v>
      </c>
      <c r="M71" s="275" t="str">
        <f>IFERROR(VLOOKUP($I71,Database!$A$2:$D$908,2,FALSE),"")</f>
        <v>Direct</v>
      </c>
      <c r="N71" s="277"/>
      <c r="O71" s="277" t="s">
        <v>651</v>
      </c>
      <c r="P71" s="502">
        <v>903781</v>
      </c>
      <c r="Q71" s="279" t="s">
        <v>30</v>
      </c>
      <c r="R71" s="279" t="s">
        <v>737</v>
      </c>
      <c r="S71" s="279">
        <v>2</v>
      </c>
      <c r="T71" s="277">
        <v>3</v>
      </c>
      <c r="U71" s="280">
        <v>50</v>
      </c>
      <c r="V71" s="281">
        <v>50</v>
      </c>
      <c r="W71" s="456">
        <f t="shared" si="32"/>
        <v>0</v>
      </c>
      <c r="X71" s="457">
        <v>0</v>
      </c>
      <c r="Y71" s="458">
        <f t="shared" si="26"/>
        <v>0</v>
      </c>
      <c r="Z71" s="459">
        <f>IF(V71&gt;=1,Database!$H$9,"")</f>
        <v>0.2</v>
      </c>
      <c r="AA71" s="460">
        <f t="shared" si="34"/>
        <v>0</v>
      </c>
      <c r="AB71" s="460">
        <f t="shared" si="35"/>
        <v>0</v>
      </c>
      <c r="AC71" s="352"/>
      <c r="AD71" s="92">
        <f>AA71-AC71</f>
        <v>0</v>
      </c>
      <c r="AE71" s="461"/>
      <c r="AF71" s="113"/>
    </row>
    <row r="72" spans="1:32" ht="22.5" customHeight="1">
      <c r="A72" s="818"/>
      <c r="B72" s="735">
        <f>B68+7</f>
        <v>41342</v>
      </c>
      <c r="C72" s="712">
        <f t="shared" ref="C72:D72" si="36">C68+7</f>
        <v>41348</v>
      </c>
      <c r="D72" s="712">
        <f t="shared" si="36"/>
        <v>41352</v>
      </c>
      <c r="E72" s="712" t="s">
        <v>664</v>
      </c>
      <c r="F72" s="324">
        <v>1</v>
      </c>
      <c r="G72" s="324"/>
      <c r="H72" s="324"/>
      <c r="I72" s="483" t="s">
        <v>626</v>
      </c>
      <c r="J72" s="225" t="str">
        <f>IFERROR(VLOOKUP(I72,Database!$A$1:$D$377,3,FALSE),"")</f>
        <v>Drink</v>
      </c>
      <c r="K72" s="225" t="str">
        <f>IFERROR(VLOOKUP(I72,Database!$A$1:$D$377,4,FALSE),"")</f>
        <v>Beer subscription</v>
      </c>
      <c r="L72" s="226" t="s">
        <v>28</v>
      </c>
      <c r="M72" s="225" t="s">
        <v>654</v>
      </c>
      <c r="N72" s="224"/>
      <c r="O72" s="224" t="s">
        <v>651</v>
      </c>
      <c r="P72" s="227" t="s">
        <v>670</v>
      </c>
      <c r="Q72" s="227" t="s">
        <v>30</v>
      </c>
      <c r="R72" s="227" t="s">
        <v>627</v>
      </c>
      <c r="S72" s="227">
        <v>2</v>
      </c>
      <c r="T72" s="224">
        <v>4</v>
      </c>
      <c r="U72" s="325">
        <v>50</v>
      </c>
      <c r="V72" s="227">
        <v>50</v>
      </c>
      <c r="W72" s="326">
        <f t="shared" ref="W72:W74" si="37">U72-V72</f>
        <v>0</v>
      </c>
      <c r="X72" s="327">
        <v>0</v>
      </c>
      <c r="Y72" s="328">
        <f t="shared" si="26"/>
        <v>0</v>
      </c>
      <c r="Z72" s="329">
        <f>IF(V72&gt;=1,Database!$H$9,"")</f>
        <v>0.2</v>
      </c>
      <c r="AA72" s="330">
        <f t="shared" si="34"/>
        <v>0</v>
      </c>
      <c r="AB72" s="331">
        <f t="shared" si="35"/>
        <v>0</v>
      </c>
      <c r="AC72" s="331">
        <f>U72*12</f>
        <v>600</v>
      </c>
      <c r="AD72" s="331">
        <f t="shared" si="25"/>
        <v>-600</v>
      </c>
      <c r="AE72" s="332"/>
      <c r="AF72" s="113"/>
    </row>
    <row r="73" spans="1:32" ht="22.5" customHeight="1">
      <c r="A73" s="818"/>
      <c r="B73" s="735"/>
      <c r="C73" s="712"/>
      <c r="D73" s="712"/>
      <c r="E73" s="712"/>
      <c r="F73" s="73">
        <v>2</v>
      </c>
      <c r="G73" s="322"/>
      <c r="H73" s="662"/>
      <c r="I73" s="483" t="s">
        <v>31</v>
      </c>
      <c r="J73" s="76" t="str">
        <f>IFERROR(VLOOKUP(I73,Database!$A$1:$D$377,3,FALSE),"")</f>
        <v>Food</v>
      </c>
      <c r="K73" s="76" t="str">
        <f>IFERROR(VLOOKUP(I73,Database!$A$1:$D$377,4,FALSE),"")</f>
        <v>Snack boxes</v>
      </c>
      <c r="L73" s="75" t="s">
        <v>28</v>
      </c>
      <c r="M73" s="76" t="s">
        <v>654</v>
      </c>
      <c r="N73" s="77"/>
      <c r="O73" s="77" t="s">
        <v>659</v>
      </c>
      <c r="P73" s="503">
        <v>903782</v>
      </c>
      <c r="Q73" s="79" t="s">
        <v>30</v>
      </c>
      <c r="R73" s="79" t="s">
        <v>738</v>
      </c>
      <c r="S73" s="79">
        <v>2</v>
      </c>
      <c r="T73" s="77">
        <v>3</v>
      </c>
      <c r="U73" s="112">
        <v>50</v>
      </c>
      <c r="V73" s="80">
        <v>50</v>
      </c>
      <c r="W73" s="120">
        <f t="shared" si="37"/>
        <v>0</v>
      </c>
      <c r="X73" s="85">
        <v>0</v>
      </c>
      <c r="Y73" s="86">
        <f t="shared" si="26"/>
        <v>0</v>
      </c>
      <c r="Z73" s="87">
        <f>IF(V73&gt;=1,Database!$H$9,"")</f>
        <v>0.2</v>
      </c>
      <c r="AA73" s="88">
        <f t="shared" si="34"/>
        <v>0</v>
      </c>
      <c r="AB73" s="88">
        <f t="shared" si="35"/>
        <v>0</v>
      </c>
      <c r="AC73" s="231"/>
      <c r="AD73" s="231">
        <f t="shared" si="25"/>
        <v>0</v>
      </c>
      <c r="AE73" s="89"/>
      <c r="AF73" s="113"/>
    </row>
    <row r="74" spans="1:32" ht="22.5" customHeight="1">
      <c r="A74" s="818"/>
      <c r="B74" s="735"/>
      <c r="C74" s="712"/>
      <c r="D74" s="712"/>
      <c r="E74" s="712"/>
      <c r="F74" s="312">
        <v>3</v>
      </c>
      <c r="G74" s="322"/>
      <c r="H74" s="662"/>
      <c r="I74" s="483" t="s">
        <v>47</v>
      </c>
      <c r="J74" s="76" t="str">
        <f>IFERROR(VLOOKUP(I74,Database!$A$1:$D$377,3,FALSE),"")</f>
        <v>Fashion</v>
      </c>
      <c r="K74" s="76" t="str">
        <f>IFERROR(VLOOKUP(I74,Database!$A$1:$D$377,4,FALSE),"")</f>
        <v>Female Fashion</v>
      </c>
      <c r="L74" s="222" t="s">
        <v>28</v>
      </c>
      <c r="M74" s="194" t="s">
        <v>654</v>
      </c>
      <c r="N74" s="195"/>
      <c r="O74" s="195" t="s">
        <v>651</v>
      </c>
      <c r="P74" s="503">
        <v>903883</v>
      </c>
      <c r="Q74" s="197" t="s">
        <v>30</v>
      </c>
      <c r="R74" s="197" t="s">
        <v>655</v>
      </c>
      <c r="S74" s="197">
        <v>2</v>
      </c>
      <c r="T74" s="195">
        <v>6</v>
      </c>
      <c r="U74" s="310">
        <v>50</v>
      </c>
      <c r="V74" s="223">
        <v>50</v>
      </c>
      <c r="W74" s="198">
        <f t="shared" si="37"/>
        <v>0</v>
      </c>
      <c r="X74" s="199">
        <v>0</v>
      </c>
      <c r="Y74" s="200">
        <f t="shared" si="26"/>
        <v>0</v>
      </c>
      <c r="Z74" s="201">
        <f>IF(V74&gt;=1,Database!$H$9,"")</f>
        <v>0.2</v>
      </c>
      <c r="AA74" s="202">
        <f t="shared" si="34"/>
        <v>0</v>
      </c>
      <c r="AB74" s="202">
        <f t="shared" si="35"/>
        <v>0</v>
      </c>
      <c r="AC74" s="233"/>
      <c r="AD74" s="231">
        <f t="shared" si="25"/>
        <v>0</v>
      </c>
      <c r="AE74" s="203"/>
      <c r="AF74" s="113"/>
    </row>
    <row r="75" spans="1:32" ht="22.5" customHeight="1" thickBot="1">
      <c r="A75" s="818"/>
      <c r="B75" s="736"/>
      <c r="C75" s="713"/>
      <c r="D75" s="713"/>
      <c r="E75" s="712"/>
      <c r="F75" s="312">
        <v>4</v>
      </c>
      <c r="G75" s="295"/>
      <c r="H75" s="295"/>
      <c r="I75" s="284"/>
      <c r="J75" s="194" t="str">
        <f>IFERROR(VLOOKUP(I75,Database!$A$1:$D$377,3,FALSE),"")</f>
        <v/>
      </c>
      <c r="K75" s="194" t="str">
        <f>IFERROR(VLOOKUP(I75,Database!$A$1:$D$377,4,FALSE),"")</f>
        <v/>
      </c>
      <c r="L75" s="222"/>
      <c r="M75" s="194"/>
      <c r="N75" s="195"/>
      <c r="O75" s="195"/>
      <c r="P75" s="474"/>
      <c r="Q75" s="197" t="s">
        <v>52</v>
      </c>
      <c r="R75" s="197"/>
      <c r="S75" s="197"/>
      <c r="T75" s="195"/>
      <c r="U75" s="310">
        <v>50</v>
      </c>
      <c r="V75" s="223">
        <v>0</v>
      </c>
      <c r="W75" s="198">
        <f>U75-V75</f>
        <v>50</v>
      </c>
      <c r="X75" s="199"/>
      <c r="Y75" s="200" t="str">
        <f t="shared" si="26"/>
        <v/>
      </c>
      <c r="Z75" s="201" t="str">
        <f>IF(V75&gt;=1,Database!$H$9,"")</f>
        <v/>
      </c>
      <c r="AA75" s="202" t="str">
        <f t="shared" si="34"/>
        <v/>
      </c>
      <c r="AB75" s="202">
        <f>IFERROR(IF(M75="Agency",(Y75*(Z75-0.1)),Y75*Z75),)</f>
        <v>0</v>
      </c>
      <c r="AC75" s="233"/>
      <c r="AD75" s="231"/>
      <c r="AE75" s="203"/>
      <c r="AF75" s="113"/>
    </row>
    <row r="76" spans="1:32" ht="21.75" customHeight="1">
      <c r="A76" s="818"/>
      <c r="B76" s="734">
        <f>B72+7</f>
        <v>41349</v>
      </c>
      <c r="C76" s="711">
        <f t="shared" ref="C76:D76" si="38">C72+7</f>
        <v>41355</v>
      </c>
      <c r="D76" s="711">
        <f t="shared" si="38"/>
        <v>41359</v>
      </c>
      <c r="E76" s="733" t="s">
        <v>665</v>
      </c>
      <c r="F76" s="462">
        <v>1</v>
      </c>
      <c r="G76" s="466"/>
      <c r="H76" s="466"/>
      <c r="I76" s="481" t="s">
        <v>586</v>
      </c>
      <c r="J76" s="71" t="str">
        <f>IFERROR(VLOOKUP(I76,Database!$A$1:$D$377,3,FALSE),"")</f>
        <v>Health</v>
      </c>
      <c r="K76" s="71" t="str">
        <f>IFERROR(VLOOKUP(I76,Database!$A$1:$D$377,4,FALSE),"")</f>
        <v>Eye sight</v>
      </c>
      <c r="L76" s="41" t="s">
        <v>28</v>
      </c>
      <c r="M76" s="71" t="s">
        <v>78</v>
      </c>
      <c r="N76" s="41"/>
      <c r="O76" s="41" t="s">
        <v>651</v>
      </c>
      <c r="P76" s="45" t="s">
        <v>670</v>
      </c>
      <c r="Q76" s="45" t="s">
        <v>30</v>
      </c>
      <c r="R76" s="45" t="s">
        <v>650</v>
      </c>
      <c r="S76" s="45"/>
      <c r="T76" s="463"/>
      <c r="U76" s="353">
        <v>50</v>
      </c>
      <c r="V76" s="464">
        <v>50</v>
      </c>
      <c r="W76" s="354">
        <f>U76-V76</f>
        <v>0</v>
      </c>
      <c r="X76" s="465">
        <v>0</v>
      </c>
      <c r="Y76" s="83">
        <f t="shared" si="26"/>
        <v>0</v>
      </c>
      <c r="Z76" s="66">
        <f>IF(V76&gt;=1,Database!$H$9,"")</f>
        <v>0.2</v>
      </c>
      <c r="AA76" s="67">
        <f t="shared" si="34"/>
        <v>0</v>
      </c>
      <c r="AB76" s="84">
        <f t="shared" si="35"/>
        <v>0</v>
      </c>
      <c r="AC76" s="84">
        <f>U76*12</f>
        <v>600</v>
      </c>
      <c r="AD76" s="477">
        <f>AA76-AC76</f>
        <v>-600</v>
      </c>
      <c r="AE76" s="53"/>
      <c r="AF76" s="111"/>
    </row>
    <row r="77" spans="1:32" ht="21.75" customHeight="1">
      <c r="A77" s="818"/>
      <c r="B77" s="735"/>
      <c r="C77" s="712"/>
      <c r="D77" s="712"/>
      <c r="E77" s="712"/>
      <c r="F77" s="73">
        <v>2</v>
      </c>
      <c r="G77" s="322"/>
      <c r="H77" s="662"/>
      <c r="I77" s="483" t="s">
        <v>31</v>
      </c>
      <c r="J77" s="76" t="str">
        <f>IFERROR(VLOOKUP(I77,Database!$A$1:$D$377,3,FALSE),"")</f>
        <v>Food</v>
      </c>
      <c r="K77" s="76" t="str">
        <f>IFERROR(VLOOKUP(I77,Database!$A$1:$D$377,4,FALSE),"")</f>
        <v>Snack boxes</v>
      </c>
      <c r="L77" s="75" t="s">
        <v>28</v>
      </c>
      <c r="M77" s="76" t="str">
        <f>IFERROR(VLOOKUP($I77,Database!$A$2:$D$908,2,FALSE),"")</f>
        <v>Direct</v>
      </c>
      <c r="N77" s="77"/>
      <c r="O77" s="77" t="s">
        <v>659</v>
      </c>
      <c r="P77" s="503">
        <v>903783</v>
      </c>
      <c r="Q77" s="79" t="s">
        <v>30</v>
      </c>
      <c r="R77" s="79" t="s">
        <v>738</v>
      </c>
      <c r="S77" s="79">
        <v>2</v>
      </c>
      <c r="T77" s="77">
        <v>3</v>
      </c>
      <c r="U77" s="112">
        <v>50</v>
      </c>
      <c r="V77" s="80">
        <v>50</v>
      </c>
      <c r="W77" s="120">
        <f t="shared" si="32"/>
        <v>0</v>
      </c>
      <c r="X77" s="85">
        <v>0</v>
      </c>
      <c r="Y77" s="86">
        <f t="shared" si="26"/>
        <v>0</v>
      </c>
      <c r="Z77" s="87">
        <f>IF(V77&gt;=1,Database!$H$9,"")</f>
        <v>0.2</v>
      </c>
      <c r="AA77" s="88">
        <f t="shared" si="34"/>
        <v>0</v>
      </c>
      <c r="AB77" s="88">
        <f t="shared" si="35"/>
        <v>0</v>
      </c>
      <c r="AC77" s="231"/>
      <c r="AD77" s="88">
        <f t="shared" ref="AD77:AD78" si="39">AA77-AC77</f>
        <v>0</v>
      </c>
      <c r="AE77" s="89"/>
      <c r="AF77" s="113"/>
    </row>
    <row r="78" spans="1:32" ht="21.75" customHeight="1">
      <c r="A78" s="818"/>
      <c r="B78" s="735"/>
      <c r="C78" s="712"/>
      <c r="D78" s="712"/>
      <c r="E78" s="712"/>
      <c r="F78" s="312">
        <v>3</v>
      </c>
      <c r="G78" s="322"/>
      <c r="H78" s="662"/>
      <c r="I78" s="483" t="s">
        <v>47</v>
      </c>
      <c r="J78" s="194" t="str">
        <f>IFERROR(VLOOKUP(I78,Database!$A$1:$D$377,3,FALSE),"")</f>
        <v>Fashion</v>
      </c>
      <c r="K78" s="194" t="str">
        <f>IFERROR(VLOOKUP(I78,Database!$A$1:$D$377,4,FALSE),"")</f>
        <v>Female Fashion</v>
      </c>
      <c r="L78" s="222" t="s">
        <v>28</v>
      </c>
      <c r="M78" s="194" t="s">
        <v>654</v>
      </c>
      <c r="N78" s="195"/>
      <c r="O78" s="195" t="s">
        <v>739</v>
      </c>
      <c r="P78" s="503">
        <v>903883</v>
      </c>
      <c r="Q78" s="197" t="s">
        <v>30</v>
      </c>
      <c r="R78" s="197" t="s">
        <v>655</v>
      </c>
      <c r="S78" s="197">
        <v>2</v>
      </c>
      <c r="T78" s="195">
        <v>6</v>
      </c>
      <c r="U78" s="310">
        <v>50</v>
      </c>
      <c r="V78" s="223">
        <v>50</v>
      </c>
      <c r="W78" s="198">
        <f t="shared" si="32"/>
        <v>0</v>
      </c>
      <c r="X78" s="199">
        <v>0</v>
      </c>
      <c r="Y78" s="200">
        <f t="shared" si="26"/>
        <v>0</v>
      </c>
      <c r="Z78" s="201">
        <f>IF(V78&gt;=1,Database!$H$9,"")</f>
        <v>0.2</v>
      </c>
      <c r="AA78" s="202">
        <f t="shared" si="34"/>
        <v>0</v>
      </c>
      <c r="AB78" s="202">
        <f t="shared" si="35"/>
        <v>0</v>
      </c>
      <c r="AC78" s="233"/>
      <c r="AD78" s="88">
        <f t="shared" si="39"/>
        <v>0</v>
      </c>
      <c r="AE78" s="203"/>
      <c r="AF78" s="113"/>
    </row>
    <row r="79" spans="1:32" ht="22.5" customHeight="1" thickBot="1">
      <c r="A79" s="819"/>
      <c r="B79" s="736"/>
      <c r="C79" s="713"/>
      <c r="D79" s="713"/>
      <c r="E79" s="713"/>
      <c r="F79" s="81">
        <v>4</v>
      </c>
      <c r="G79" s="514"/>
      <c r="H79" s="668"/>
      <c r="I79" s="274" t="s">
        <v>43</v>
      </c>
      <c r="J79" s="69" t="str">
        <f>IFERROR(VLOOKUP(I79,Database!$A$1:$D$377,3,FALSE),"")</f>
        <v>Drinks</v>
      </c>
      <c r="K79" s="69" t="str">
        <f>IFERROR(VLOOKUP(I79,Database!$A$1:$D$377,4,FALSE),"")</f>
        <v>Coffee</v>
      </c>
      <c r="L79" s="43" t="s">
        <v>28</v>
      </c>
      <c r="M79" s="69" t="str">
        <f>IFERROR(VLOOKUP($I79,Database!$A$2:$D$908,2,FALSE),"")</f>
        <v>Direct</v>
      </c>
      <c r="N79" s="46"/>
      <c r="O79" s="46" t="s">
        <v>651</v>
      </c>
      <c r="P79" s="474">
        <v>903621</v>
      </c>
      <c r="Q79" s="44" t="s">
        <v>30</v>
      </c>
      <c r="R79" s="44" t="s">
        <v>624</v>
      </c>
      <c r="S79" s="44">
        <v>2</v>
      </c>
      <c r="T79" s="46">
        <v>3</v>
      </c>
      <c r="U79" s="114">
        <v>50</v>
      </c>
      <c r="V79" s="48">
        <v>50</v>
      </c>
      <c r="W79" s="121">
        <f>U79-V79</f>
        <v>0</v>
      </c>
      <c r="X79" s="49">
        <v>35</v>
      </c>
      <c r="Y79" s="90">
        <f t="shared" si="26"/>
        <v>1750</v>
      </c>
      <c r="Z79" s="91">
        <f>IF(V79&gt;=1,Database!$H$9,"")</f>
        <v>0.2</v>
      </c>
      <c r="AA79" s="92">
        <f t="shared" si="34"/>
        <v>1400</v>
      </c>
      <c r="AB79" s="92">
        <f t="shared" si="35"/>
        <v>350</v>
      </c>
      <c r="AC79" s="232"/>
      <c r="AD79" s="92">
        <f>AA79-AC79</f>
        <v>1400</v>
      </c>
      <c r="AE79" s="52"/>
      <c r="AF79" s="113"/>
    </row>
    <row r="80" spans="1:32" s="109" customFormat="1" ht="18" customHeight="1" thickBot="1">
      <c r="A80" s="219"/>
      <c r="B80" s="167"/>
      <c r="C80" s="167"/>
      <c r="D80" s="167"/>
      <c r="E80" s="167"/>
      <c r="F80" s="166"/>
      <c r="G80" s="166"/>
      <c r="H80" s="166"/>
      <c r="I80" s="166"/>
      <c r="J80" s="165"/>
      <c r="K80" s="166"/>
      <c r="L80" s="166"/>
      <c r="M80" s="166"/>
      <c r="N80" s="166"/>
      <c r="O80" s="166"/>
      <c r="P80" s="166"/>
      <c r="Q80" s="164"/>
      <c r="R80" s="166"/>
      <c r="S80" s="166"/>
      <c r="T80" s="163">
        <f>SUM(T64:T79)</f>
        <v>51</v>
      </c>
      <c r="U80" s="162">
        <f>SUM(U64:U79)</f>
        <v>800</v>
      </c>
      <c r="V80" s="162">
        <f>SUM(V64:V79)</f>
        <v>605</v>
      </c>
      <c r="W80" s="161">
        <f>SUM(W64:W79)</f>
        <v>195</v>
      </c>
      <c r="X80" s="163"/>
      <c r="Y80" s="163"/>
      <c r="Z80" s="160"/>
      <c r="AA80" s="159">
        <f>SUM(AA64:AA79)</f>
        <v>2800</v>
      </c>
      <c r="AB80" s="159">
        <f>SUM(AB64:AB79)</f>
        <v>700</v>
      </c>
      <c r="AC80" s="159">
        <f>SUM(AC64:AC79)</f>
        <v>2400</v>
      </c>
      <c r="AD80" s="455">
        <f>SUM(AD64:AD79)</f>
        <v>400</v>
      </c>
      <c r="AE80" s="158"/>
      <c r="AF80" s="113"/>
    </row>
    <row r="81" spans="1:32">
      <c r="A81" s="115"/>
      <c r="J81" s="116"/>
      <c r="U81" s="99"/>
      <c r="V81" s="157">
        <f>SUMIF(Q64:Q79,"Booked",V64:V79)</f>
        <v>605</v>
      </c>
      <c r="W81" s="156" t="s">
        <v>36</v>
      </c>
      <c r="X81" s="125"/>
      <c r="Y81" s="126"/>
      <c r="Z81" s="126"/>
      <c r="AA81" s="155">
        <f>SUMIF(Q64:Q79,"Booked",AA64:AA79)</f>
        <v>2800</v>
      </c>
      <c r="AB81" s="155"/>
      <c r="AC81" s="155"/>
      <c r="AD81" s="155"/>
      <c r="AE81" s="154" t="s">
        <v>37</v>
      </c>
      <c r="AF81" s="122"/>
    </row>
    <row r="82" spans="1:32">
      <c r="J82" s="116"/>
      <c r="Q82" s="117"/>
      <c r="T82" s="118"/>
      <c r="U82" s="99"/>
      <c r="V82" s="157">
        <f>SUMIF(Q64:Q79,"1ST Option",V64:V79)</f>
        <v>0</v>
      </c>
      <c r="W82" s="156" t="s">
        <v>38</v>
      </c>
      <c r="X82" s="127"/>
      <c r="Y82" s="127"/>
      <c r="Z82" s="127"/>
      <c r="AA82" s="153">
        <f>SUMIF(Q64:Q79,"1ST Option",AA64:AA79)</f>
        <v>0</v>
      </c>
      <c r="AB82" s="153"/>
      <c r="AC82" s="153"/>
      <c r="AD82" s="153"/>
      <c r="AE82" s="152" t="s">
        <v>39</v>
      </c>
      <c r="AF82" s="123"/>
    </row>
    <row r="83" spans="1:32">
      <c r="J83" s="116"/>
      <c r="Q83" s="117"/>
      <c r="T83" s="118"/>
      <c r="U83" s="99"/>
      <c r="V83" s="157">
        <f>V81+V82</f>
        <v>605</v>
      </c>
      <c r="W83" s="156" t="s">
        <v>40</v>
      </c>
      <c r="X83" s="127"/>
      <c r="Y83" s="127"/>
      <c r="Z83" s="127"/>
      <c r="AA83" s="155">
        <f>AA82+AA81</f>
        <v>2800</v>
      </c>
      <c r="AB83" s="155"/>
      <c r="AC83" s="155"/>
      <c r="AD83" s="155"/>
      <c r="AE83" s="154" t="s">
        <v>40</v>
      </c>
      <c r="AF83" s="122"/>
    </row>
    <row r="84" spans="1:32" ht="31.5">
      <c r="B84" s="124"/>
      <c r="C84" s="469" t="s">
        <v>742</v>
      </c>
      <c r="D84" s="469"/>
      <c r="AA84" s="746" t="s">
        <v>748</v>
      </c>
      <c r="AB84" s="746"/>
      <c r="AC84" s="746"/>
      <c r="AD84" s="746"/>
      <c r="AE84" s="746"/>
      <c r="AF84" s="124"/>
    </row>
    <row r="85" spans="1:32" ht="26.25" customHeight="1" thickBot="1">
      <c r="A85" s="173" t="s">
        <v>53</v>
      </c>
      <c r="C85" s="105"/>
      <c r="L85" s="51"/>
      <c r="M85" s="51"/>
      <c r="N85" s="51"/>
      <c r="P85" s="51"/>
      <c r="Q85" s="51"/>
      <c r="R85" s="51"/>
      <c r="S85" s="51"/>
      <c r="T85" s="106"/>
      <c r="U85" s="51"/>
      <c r="V85" s="51"/>
      <c r="W85" s="107"/>
      <c r="X85" s="51"/>
      <c r="Y85" s="51"/>
      <c r="Z85" s="108"/>
      <c r="AA85" s="51"/>
      <c r="AB85" s="51"/>
      <c r="AC85" s="51"/>
      <c r="AD85" s="51"/>
      <c r="AE85" s="51"/>
      <c r="AF85" s="128"/>
    </row>
    <row r="86" spans="1:32" s="109" customFormat="1" ht="50.25" customHeight="1" thickBot="1">
      <c r="A86" s="228" t="s">
        <v>2</v>
      </c>
      <c r="B86" s="229" t="s">
        <v>635</v>
      </c>
      <c r="C86" s="229" t="s">
        <v>636</v>
      </c>
      <c r="D86" s="229" t="s">
        <v>3</v>
      </c>
      <c r="E86" s="229" t="s">
        <v>637</v>
      </c>
      <c r="F86" s="264" t="s">
        <v>4</v>
      </c>
      <c r="G86" s="264" t="s">
        <v>934</v>
      </c>
      <c r="H86" s="264"/>
      <c r="I86" s="264" t="s">
        <v>5</v>
      </c>
      <c r="J86" s="229" t="s">
        <v>6</v>
      </c>
      <c r="K86" s="229" t="s">
        <v>7</v>
      </c>
      <c r="L86" s="229" t="s">
        <v>8</v>
      </c>
      <c r="M86" s="229" t="s">
        <v>9</v>
      </c>
      <c r="N86" s="229" t="s">
        <v>10</v>
      </c>
      <c r="O86" s="229" t="s">
        <v>11</v>
      </c>
      <c r="P86" s="172" t="s">
        <v>12</v>
      </c>
      <c r="Q86" s="171" t="s">
        <v>13</v>
      </c>
      <c r="R86" s="172" t="s">
        <v>14</v>
      </c>
      <c r="S86" s="230" t="s">
        <v>50</v>
      </c>
      <c r="T86" s="172" t="s">
        <v>16</v>
      </c>
      <c r="U86" s="230" t="s">
        <v>17</v>
      </c>
      <c r="V86" s="229" t="s">
        <v>18</v>
      </c>
      <c r="W86" s="264" t="s">
        <v>19</v>
      </c>
      <c r="X86" s="264" t="s">
        <v>20</v>
      </c>
      <c r="Y86" s="264" t="s">
        <v>21</v>
      </c>
      <c r="Z86" s="266" t="s">
        <v>22</v>
      </c>
      <c r="AA86" s="264" t="s">
        <v>23</v>
      </c>
      <c r="AB86" s="229" t="s">
        <v>24</v>
      </c>
      <c r="AC86" s="229" t="s">
        <v>646</v>
      </c>
      <c r="AD86" s="229" t="s">
        <v>647</v>
      </c>
      <c r="AE86" s="267" t="s">
        <v>25</v>
      </c>
      <c r="AF86" s="129"/>
    </row>
    <row r="87" spans="1:32" ht="21.75" customHeight="1">
      <c r="A87" s="714" t="s">
        <v>747</v>
      </c>
      <c r="B87" s="734">
        <f>B76+7</f>
        <v>41356</v>
      </c>
      <c r="C87" s="711">
        <f t="shared" ref="C87:D87" si="40">C76+7</f>
        <v>41362</v>
      </c>
      <c r="D87" s="711">
        <f t="shared" si="40"/>
        <v>41366</v>
      </c>
      <c r="E87" s="733" t="s">
        <v>698</v>
      </c>
      <c r="F87" s="468">
        <v>1</v>
      </c>
      <c r="G87" s="466"/>
      <c r="H87" s="466"/>
      <c r="I87" s="41" t="s">
        <v>31</v>
      </c>
      <c r="J87" s="71" t="str">
        <f>IFERROR(VLOOKUP(I87,Database!$A$1:$D$377,3,FALSE),"")</f>
        <v>Food</v>
      </c>
      <c r="K87" s="71" t="str">
        <f>IFERROR(VLOOKUP(I87,Database!$A$1:$D$377,4,FALSE),"")</f>
        <v>Snack boxes</v>
      </c>
      <c r="L87" s="41" t="s">
        <v>28</v>
      </c>
      <c r="M87" s="71" t="str">
        <f>IFERROR(VLOOKUP($I87,Database!$A$2:$D$908,2,FALSE),"")</f>
        <v>Direct</v>
      </c>
      <c r="N87" s="41"/>
      <c r="O87" s="41" t="s">
        <v>651</v>
      </c>
      <c r="P87" s="504">
        <v>903784</v>
      </c>
      <c r="Q87" s="227" t="s">
        <v>30</v>
      </c>
      <c r="R87" s="227" t="s">
        <v>743</v>
      </c>
      <c r="S87" s="227">
        <v>2</v>
      </c>
      <c r="T87" s="270">
        <v>3</v>
      </c>
      <c r="U87" s="325">
        <v>50</v>
      </c>
      <c r="V87" s="45">
        <v>50</v>
      </c>
      <c r="W87" s="119">
        <f>U87-V87</f>
        <v>0</v>
      </c>
      <c r="X87" s="82">
        <v>0</v>
      </c>
      <c r="Y87" s="83">
        <f>IF(Q87="Available","",IF(Q87="Booked",X87*V87,IF(Q87="1st Option",X87*V87,IF(Q87="2nd Option","",""))))</f>
        <v>0</v>
      </c>
      <c r="Z87" s="66">
        <f>IF(V87&gt;=1,Database!$H$9,"")</f>
        <v>0.2</v>
      </c>
      <c r="AA87" s="67">
        <f t="shared" ref="AA87" si="41">IF(Q87="Available","",IF(Q87="Booked",(Y87*(1-Z87)),IF(Q87="1st Option",(Y87*(1-Z87)), IF(Q87="2nd Option","",""))))</f>
        <v>0</v>
      </c>
      <c r="AB87" s="84">
        <f>IFERROR(IF(M87="Agency",(Y87*(Z87-0.1)),Y87*Z87),)</f>
        <v>0</v>
      </c>
      <c r="AC87" s="67">
        <v>730</v>
      </c>
      <c r="AD87" s="299">
        <f>AA87-AC87</f>
        <v>-730</v>
      </c>
      <c r="AE87" s="53"/>
      <c r="AF87" s="111"/>
    </row>
    <row r="88" spans="1:32" ht="21.75" customHeight="1">
      <c r="A88" s="715"/>
      <c r="B88" s="735"/>
      <c r="C88" s="712"/>
      <c r="D88" s="712"/>
      <c r="E88" s="712"/>
      <c r="F88" s="322">
        <v>2</v>
      </c>
      <c r="G88" s="520"/>
      <c r="H88" s="520"/>
      <c r="I88" s="224" t="s">
        <v>539</v>
      </c>
      <c r="J88" s="225" t="str">
        <f>IFERROR(VLOOKUP(I88,Database!$A$1:$D$377,3,FALSE),"")</f>
        <v>Home</v>
      </c>
      <c r="K88" s="225" t="str">
        <f>IFERROR(VLOOKUP(I88,Database!$A$1:$D$377,4,FALSE),"")</f>
        <v>Furniture</v>
      </c>
      <c r="L88" s="226" t="s">
        <v>28</v>
      </c>
      <c r="M88" s="225" t="str">
        <f>IFERROR(VLOOKUP($I88,Database!$A$2:$D$908,2,FALSE),"")</f>
        <v>Direct</v>
      </c>
      <c r="N88" s="270" t="s">
        <v>29</v>
      </c>
      <c r="O88" s="270" t="s">
        <v>918</v>
      </c>
      <c r="P88" s="474">
        <v>903853</v>
      </c>
      <c r="Q88" s="227" t="s">
        <v>30</v>
      </c>
      <c r="R88" s="227" t="s">
        <v>655</v>
      </c>
      <c r="S88" s="227">
        <v>2</v>
      </c>
      <c r="T88" s="270">
        <v>5</v>
      </c>
      <c r="U88" s="271">
        <v>50</v>
      </c>
      <c r="V88" s="272">
        <v>50</v>
      </c>
      <c r="W88" s="326">
        <f>U88-V88</f>
        <v>0</v>
      </c>
      <c r="X88" s="327">
        <v>35</v>
      </c>
      <c r="Y88" s="328">
        <f t="shared" ref="Y88:Y105" si="42">IF(Q88="Available","",IF(Q88="Booked",X88*V88,IF(Q88="1st Option",X88*V88,IF(Q88="2nd Option","",""))))</f>
        <v>1750</v>
      </c>
      <c r="Z88" s="329">
        <f>IF(V88&gt;=1,Database!$H$9,"")</f>
        <v>0.2</v>
      </c>
      <c r="AA88" s="330">
        <f t="shared" ref="AA88:AA105" si="43">IF(Q88="Available","",IF(Q88="Booked",(Y88*(1-Z88)),IF(Q88="1st Option",(Y88*(1-Z88)), IF(Q88="2nd Option","",""))))</f>
        <v>1400</v>
      </c>
      <c r="AB88" s="330">
        <f t="shared" ref="AB88:AB105" si="44">IFERROR(IF(M88="Agency",(Y88*(Z88-0.1)),Y88*Z88),)</f>
        <v>350</v>
      </c>
      <c r="AC88" s="331"/>
      <c r="AD88" s="237">
        <f t="shared" ref="AD88:AD89" si="45">AA88-AC88</f>
        <v>1400</v>
      </c>
      <c r="AE88" s="332"/>
      <c r="AF88" s="113"/>
    </row>
    <row r="89" spans="1:32" ht="21.75" customHeight="1">
      <c r="A89" s="715"/>
      <c r="B89" s="735"/>
      <c r="C89" s="712"/>
      <c r="D89" s="712"/>
      <c r="E89" s="712"/>
      <c r="F89" s="312">
        <v>3</v>
      </c>
      <c r="G89" s="205"/>
      <c r="H89" s="205"/>
      <c r="I89" s="193" t="s">
        <v>926</v>
      </c>
      <c r="J89" s="194" t="str">
        <f>IFERROR(VLOOKUP(I89,Database!$A$1:$D$377,3,FALSE),"")</f>
        <v>Drink</v>
      </c>
      <c r="K89" s="194" t="str">
        <f>IFERROR(VLOOKUP(I89,Database!$A$1:$D$377,4,FALSE),"")</f>
        <v>Tree Water</v>
      </c>
      <c r="L89" s="222" t="s">
        <v>28</v>
      </c>
      <c r="M89" s="225" t="str">
        <f>IFERROR(VLOOKUP($I89,Database!$A$2:$D$908,2,FALSE),"")</f>
        <v>Direct</v>
      </c>
      <c r="N89" s="195" t="s">
        <v>29</v>
      </c>
      <c r="O89" s="195"/>
      <c r="P89" s="196" t="s">
        <v>672</v>
      </c>
      <c r="Q89" s="197" t="s">
        <v>30</v>
      </c>
      <c r="R89" s="197"/>
      <c r="S89" s="197"/>
      <c r="T89" s="195"/>
      <c r="U89" s="310">
        <v>50</v>
      </c>
      <c r="V89" s="223">
        <v>13</v>
      </c>
      <c r="W89" s="198">
        <v>50</v>
      </c>
      <c r="X89" s="199">
        <v>0</v>
      </c>
      <c r="Y89" s="200">
        <f t="shared" si="42"/>
        <v>0</v>
      </c>
      <c r="Z89" s="201">
        <f>IF(V89&gt;=1,Database!$H$9,"")</f>
        <v>0.2</v>
      </c>
      <c r="AA89" s="202">
        <f t="shared" si="43"/>
        <v>0</v>
      </c>
      <c r="AB89" s="202">
        <f t="shared" si="44"/>
        <v>0</v>
      </c>
      <c r="AC89" s="233"/>
      <c r="AD89" s="237">
        <f t="shared" si="45"/>
        <v>0</v>
      </c>
      <c r="AE89" s="203"/>
      <c r="AF89" s="113"/>
    </row>
    <row r="90" spans="1:32" ht="22.5" customHeight="1" thickBot="1">
      <c r="A90" s="715"/>
      <c r="B90" s="736"/>
      <c r="C90" s="713"/>
      <c r="D90" s="713"/>
      <c r="E90" s="713"/>
      <c r="F90" s="81">
        <v>4</v>
      </c>
      <c r="G90" s="392"/>
      <c r="H90" s="392"/>
      <c r="I90" s="40"/>
      <c r="J90" s="69" t="str">
        <f>IFERROR(VLOOKUP(I90,Database!$A$1:$D$377,3,FALSE),"")</f>
        <v/>
      </c>
      <c r="K90" s="69" t="str">
        <f>IFERROR(VLOOKUP(I90,Database!$A$1:$D$377,4,FALSE),"")</f>
        <v/>
      </c>
      <c r="L90" s="43"/>
      <c r="M90" s="69" t="str">
        <f>IFERROR(VLOOKUP($I90,Database!$A$2:$D$908,2,FALSE),"")</f>
        <v/>
      </c>
      <c r="N90" s="46"/>
      <c r="O90" s="46"/>
      <c r="P90" s="47" t="s">
        <v>672</v>
      </c>
      <c r="Q90" s="44" t="s">
        <v>52</v>
      </c>
      <c r="R90" s="44"/>
      <c r="S90" s="44"/>
      <c r="T90" s="46"/>
      <c r="U90" s="114">
        <v>50</v>
      </c>
      <c r="V90" s="48"/>
      <c r="W90" s="121">
        <f t="shared" ref="W90:W105" si="46">U90-V90</f>
        <v>50</v>
      </c>
      <c r="X90" s="49"/>
      <c r="Y90" s="90" t="str">
        <f t="shared" si="42"/>
        <v/>
      </c>
      <c r="Z90" s="91" t="str">
        <f>IF(V90&gt;=1,Database!$H$9,"")</f>
        <v/>
      </c>
      <c r="AA90" s="92" t="str">
        <f t="shared" si="43"/>
        <v/>
      </c>
      <c r="AB90" s="92">
        <f t="shared" si="44"/>
        <v>0</v>
      </c>
      <c r="AC90" s="232"/>
      <c r="AD90" s="249"/>
      <c r="AE90" s="52"/>
      <c r="AF90" s="113"/>
    </row>
    <row r="91" spans="1:32" ht="21.75" customHeight="1">
      <c r="A91" s="715"/>
      <c r="B91" s="734">
        <f t="shared" ref="B91" si="47">B87+7</f>
        <v>41363</v>
      </c>
      <c r="C91" s="711">
        <f>C87+7</f>
        <v>41369</v>
      </c>
      <c r="D91" s="711">
        <f>D87+7</f>
        <v>41373</v>
      </c>
      <c r="E91" s="733" t="s">
        <v>699</v>
      </c>
      <c r="F91" s="468">
        <v>1</v>
      </c>
      <c r="G91" s="466"/>
      <c r="H91" s="466"/>
      <c r="I91" s="41"/>
      <c r="J91" s="71" t="str">
        <f>IFERROR(VLOOKUP(I91,Database!$A$1:$D$377,3,FALSE),"")</f>
        <v/>
      </c>
      <c r="K91" s="71" t="str">
        <f>IFERROR(VLOOKUP(I91,Database!$A$1:$D$377,4,FALSE),"")</f>
        <v/>
      </c>
      <c r="L91" s="42"/>
      <c r="M91" s="71" t="str">
        <f>IFERROR(VLOOKUP($I91,Database!$A$2:$D$908,2,FALSE),"")</f>
        <v/>
      </c>
      <c r="N91" s="41"/>
      <c r="O91" s="41"/>
      <c r="P91" s="432" t="s">
        <v>671</v>
      </c>
      <c r="Q91" s="45" t="s">
        <v>52</v>
      </c>
      <c r="R91" s="45"/>
      <c r="S91" s="45"/>
      <c r="T91" s="41"/>
      <c r="U91" s="110">
        <v>50</v>
      </c>
      <c r="V91" s="45"/>
      <c r="W91" s="119">
        <f t="shared" si="46"/>
        <v>50</v>
      </c>
      <c r="X91" s="82">
        <v>0</v>
      </c>
      <c r="Y91" s="83" t="str">
        <f t="shared" si="42"/>
        <v/>
      </c>
      <c r="Z91" s="66" t="str">
        <f>IF(V91&gt;=1,Database!$H$9,"")</f>
        <v/>
      </c>
      <c r="AA91" s="67">
        <v>0</v>
      </c>
      <c r="AB91" s="84">
        <f t="shared" si="44"/>
        <v>0</v>
      </c>
      <c r="AC91" s="67">
        <f>U91*12</f>
        <v>600</v>
      </c>
      <c r="AD91" s="261">
        <f>AA91-AC91</f>
        <v>-600</v>
      </c>
      <c r="AE91" s="53"/>
      <c r="AF91" s="111"/>
    </row>
    <row r="92" spans="1:32" ht="21.75" customHeight="1">
      <c r="A92" s="715"/>
      <c r="B92" s="735"/>
      <c r="C92" s="712"/>
      <c r="D92" s="712"/>
      <c r="E92" s="744"/>
      <c r="F92" s="500" t="s">
        <v>908</v>
      </c>
      <c r="G92" s="521"/>
      <c r="H92" s="521"/>
      <c r="I92" s="224" t="s">
        <v>669</v>
      </c>
      <c r="J92" s="225" t="str">
        <f>IFERROR(VLOOKUP(I92,Database!$A$1:$D$377,3,FALSE),"")</f>
        <v>Drinks</v>
      </c>
      <c r="K92" s="225" t="str">
        <f>IFERROR(VLOOKUP(I92,Database!$A$1:$D$377,4,FALSE),"")</f>
        <v>Soft Drinks</v>
      </c>
      <c r="L92" s="226" t="s">
        <v>28</v>
      </c>
      <c r="M92" s="225" t="str">
        <f>IFERROR(VLOOKUP($I92,Database!$A$2:$D$908,2,FALSE),"")</f>
        <v>Direct</v>
      </c>
      <c r="N92" s="224"/>
      <c r="O92" s="224" t="s">
        <v>651</v>
      </c>
      <c r="P92" s="272" t="s">
        <v>670</v>
      </c>
      <c r="Q92" s="227" t="s">
        <v>30</v>
      </c>
      <c r="R92" s="227" t="s">
        <v>624</v>
      </c>
      <c r="S92" s="227">
        <v>2</v>
      </c>
      <c r="T92" s="224">
        <v>11</v>
      </c>
      <c r="U92" s="588">
        <v>3.5</v>
      </c>
      <c r="V92" s="589">
        <v>3.5</v>
      </c>
      <c r="W92" s="524">
        <f t="shared" si="46"/>
        <v>0</v>
      </c>
      <c r="X92" s="327"/>
      <c r="Y92" s="328">
        <f t="shared" si="42"/>
        <v>0</v>
      </c>
      <c r="Z92" s="329"/>
      <c r="AA92" s="330"/>
      <c r="AB92" s="331">
        <f t="shared" si="44"/>
        <v>0</v>
      </c>
      <c r="AC92" s="331">
        <f>U92*12</f>
        <v>42</v>
      </c>
      <c r="AD92" s="237">
        <f t="shared" ref="AD92:AD94" si="48">AA92-AC92</f>
        <v>-42</v>
      </c>
      <c r="AE92" s="332"/>
      <c r="AF92" s="111"/>
    </row>
    <row r="93" spans="1:32" ht="21.75" customHeight="1">
      <c r="A93" s="715"/>
      <c r="B93" s="735"/>
      <c r="C93" s="712"/>
      <c r="D93" s="712"/>
      <c r="E93" s="744"/>
      <c r="F93" s="500" t="s">
        <v>908</v>
      </c>
      <c r="G93" s="521"/>
      <c r="H93" s="521"/>
      <c r="I93" s="224" t="s">
        <v>909</v>
      </c>
      <c r="J93" s="225" t="str">
        <f>IFERROR(VLOOKUP(I93,Database!$A$1:$D$377,3,FALSE),"")</f>
        <v>Food</v>
      </c>
      <c r="K93" s="225" t="str">
        <f>IFERROR(VLOOKUP(I93,Database!$A$1:$D$377,4,FALSE),"")</f>
        <v>Chocolate</v>
      </c>
      <c r="L93" s="226" t="s">
        <v>28</v>
      </c>
      <c r="M93" s="225" t="str">
        <f>IFERROR(VLOOKUP($I93,Database!$A$2:$D$908,2,FALSE),"")</f>
        <v>Direct</v>
      </c>
      <c r="N93" s="224"/>
      <c r="O93" s="224" t="s">
        <v>651</v>
      </c>
      <c r="P93" s="272" t="s">
        <v>670</v>
      </c>
      <c r="Q93" s="227" t="s">
        <v>30</v>
      </c>
      <c r="R93" s="227" t="s">
        <v>917</v>
      </c>
      <c r="S93" s="227">
        <v>2</v>
      </c>
      <c r="T93" s="224">
        <v>5</v>
      </c>
      <c r="U93" s="588">
        <v>3.5</v>
      </c>
      <c r="V93" s="589">
        <v>3.5</v>
      </c>
      <c r="W93" s="524">
        <f t="shared" si="46"/>
        <v>0</v>
      </c>
      <c r="X93" s="327"/>
      <c r="Y93" s="328">
        <f t="shared" si="42"/>
        <v>0</v>
      </c>
      <c r="Z93" s="329"/>
      <c r="AA93" s="330"/>
      <c r="AB93" s="331">
        <f t="shared" si="44"/>
        <v>0</v>
      </c>
      <c r="AC93" s="331"/>
      <c r="AD93" s="237">
        <f t="shared" si="48"/>
        <v>0</v>
      </c>
      <c r="AE93" s="332"/>
      <c r="AF93" s="111"/>
    </row>
    <row r="94" spans="1:32" ht="21.75" customHeight="1">
      <c r="A94" s="715"/>
      <c r="B94" s="735"/>
      <c r="C94" s="712"/>
      <c r="D94" s="712"/>
      <c r="E94" s="744"/>
      <c r="F94" s="500" t="s">
        <v>908</v>
      </c>
      <c r="G94" s="521"/>
      <c r="H94" s="521"/>
      <c r="I94" s="224" t="s">
        <v>910</v>
      </c>
      <c r="J94" s="225" t="str">
        <f>IFERROR(VLOOKUP(I94,Database!$A$1:$D$377,3,FALSE),"")</f>
        <v>Food</v>
      </c>
      <c r="K94" s="225" t="str">
        <f>IFERROR(VLOOKUP(I94,Database!$A$1:$D$377,4,FALSE),"")</f>
        <v>Natural treats</v>
      </c>
      <c r="L94" s="226" t="s">
        <v>28</v>
      </c>
      <c r="M94" s="225" t="str">
        <f>IFERROR(VLOOKUP($I94,Database!$A$2:$D$908,2,FALSE),"")</f>
        <v>Direct</v>
      </c>
      <c r="N94" s="224"/>
      <c r="O94" s="224" t="s">
        <v>651</v>
      </c>
      <c r="P94" s="272" t="s">
        <v>670</v>
      </c>
      <c r="Q94" s="227" t="s">
        <v>30</v>
      </c>
      <c r="R94" s="227" t="s">
        <v>624</v>
      </c>
      <c r="S94" s="227">
        <v>2</v>
      </c>
      <c r="T94" s="224">
        <v>9</v>
      </c>
      <c r="U94" s="588">
        <v>3.5</v>
      </c>
      <c r="V94" s="589">
        <v>3.5</v>
      </c>
      <c r="W94" s="524">
        <f t="shared" si="46"/>
        <v>0</v>
      </c>
      <c r="X94" s="327"/>
      <c r="Y94" s="328">
        <f t="shared" si="42"/>
        <v>0</v>
      </c>
      <c r="Z94" s="329"/>
      <c r="AA94" s="330"/>
      <c r="AB94" s="331">
        <f t="shared" si="44"/>
        <v>0</v>
      </c>
      <c r="AC94" s="331"/>
      <c r="AD94" s="337">
        <f t="shared" si="48"/>
        <v>0</v>
      </c>
      <c r="AE94" s="332"/>
      <c r="AF94" s="111"/>
    </row>
    <row r="95" spans="1:32" ht="21.75" customHeight="1">
      <c r="A95" s="715"/>
      <c r="B95" s="735"/>
      <c r="C95" s="712"/>
      <c r="D95" s="712"/>
      <c r="E95" s="712"/>
      <c r="F95" s="73">
        <v>2</v>
      </c>
      <c r="G95" s="513"/>
      <c r="H95" s="661"/>
      <c r="I95" s="193" t="s">
        <v>539</v>
      </c>
      <c r="J95" s="194" t="str">
        <f>IFERROR(VLOOKUP(I95,Database!$A$1:$D$377,3,FALSE),"")</f>
        <v>Home</v>
      </c>
      <c r="K95" s="194" t="str">
        <f>IFERROR(VLOOKUP(I95,Database!$A$1:$D$377,4,FALSE),"")</f>
        <v>Furniture</v>
      </c>
      <c r="L95" s="222" t="s">
        <v>28</v>
      </c>
      <c r="M95" s="194" t="s">
        <v>78</v>
      </c>
      <c r="N95" s="195" t="s">
        <v>29</v>
      </c>
      <c r="O95" s="195" t="s">
        <v>918</v>
      </c>
      <c r="P95" s="474">
        <v>903853</v>
      </c>
      <c r="Q95" s="197" t="s">
        <v>30</v>
      </c>
      <c r="R95" s="197" t="s">
        <v>655</v>
      </c>
      <c r="S95" s="197">
        <v>2</v>
      </c>
      <c r="T95" s="195">
        <v>5</v>
      </c>
      <c r="U95" s="310">
        <v>50</v>
      </c>
      <c r="V95" s="223">
        <v>50</v>
      </c>
      <c r="W95" s="198">
        <f t="shared" ref="W95" si="49">U95-V95</f>
        <v>0</v>
      </c>
      <c r="X95" s="199">
        <v>35</v>
      </c>
      <c r="Y95" s="86">
        <f t="shared" si="42"/>
        <v>1750</v>
      </c>
      <c r="Z95" s="87">
        <f>IF(V95&gt;=1,Database!$H$9,"")</f>
        <v>0.2</v>
      </c>
      <c r="AA95" s="88">
        <f t="shared" si="43"/>
        <v>1400</v>
      </c>
      <c r="AB95" s="88">
        <f t="shared" si="44"/>
        <v>350</v>
      </c>
      <c r="AC95" s="231"/>
      <c r="AD95" s="237">
        <f t="shared" ref="AD95:AD96" si="50">AA95-AC95</f>
        <v>1400</v>
      </c>
      <c r="AE95" s="89"/>
      <c r="AF95" s="113"/>
    </row>
    <row r="96" spans="1:32" ht="21.75" customHeight="1">
      <c r="A96" s="715"/>
      <c r="B96" s="735"/>
      <c r="C96" s="712"/>
      <c r="D96" s="712"/>
      <c r="E96" s="712"/>
      <c r="F96" s="312">
        <v>3</v>
      </c>
      <c r="G96" s="513"/>
      <c r="H96" s="661"/>
      <c r="I96" s="193" t="s">
        <v>915</v>
      </c>
      <c r="J96" s="194" t="str">
        <f>IFERROR(VLOOKUP(I96,Database!$A$1:$D$377,3,FALSE),"")</f>
        <v>Fashion</v>
      </c>
      <c r="K96" s="194" t="str">
        <f>IFERROR(VLOOKUP(I96,Database!$A$1:$D$377,4,FALSE),"")</f>
        <v>Male/female shirts</v>
      </c>
      <c r="L96" s="222" t="s">
        <v>28</v>
      </c>
      <c r="M96" s="194" t="s">
        <v>78</v>
      </c>
      <c r="N96" s="195" t="s">
        <v>29</v>
      </c>
      <c r="O96" s="195" t="s">
        <v>651</v>
      </c>
      <c r="P96" s="474" t="s">
        <v>929</v>
      </c>
      <c r="Q96" s="197" t="s">
        <v>30</v>
      </c>
      <c r="R96" s="197"/>
      <c r="S96" s="197"/>
      <c r="T96" s="195"/>
      <c r="U96" s="310">
        <v>50</v>
      </c>
      <c r="V96" s="223">
        <v>40</v>
      </c>
      <c r="W96" s="198">
        <f t="shared" si="46"/>
        <v>10</v>
      </c>
      <c r="X96" s="199">
        <v>0</v>
      </c>
      <c r="Y96" s="200">
        <f t="shared" si="42"/>
        <v>0</v>
      </c>
      <c r="Z96" s="201">
        <f>IF(V96&gt;=1,Database!$H$9,"")</f>
        <v>0.2</v>
      </c>
      <c r="AA96" s="202">
        <f t="shared" si="43"/>
        <v>0</v>
      </c>
      <c r="AB96" s="202">
        <f t="shared" si="44"/>
        <v>0</v>
      </c>
      <c r="AC96" s="233"/>
      <c r="AD96" s="237">
        <f t="shared" si="50"/>
        <v>0</v>
      </c>
      <c r="AE96" s="203"/>
      <c r="AF96" s="113"/>
    </row>
    <row r="97" spans="1:32" ht="22.5" customHeight="1" thickBot="1">
      <c r="A97" s="715"/>
      <c r="B97" s="736"/>
      <c r="C97" s="713"/>
      <c r="D97" s="713"/>
      <c r="E97" s="713"/>
      <c r="F97" s="81">
        <v>4</v>
      </c>
      <c r="G97" s="81"/>
      <c r="H97" s="81"/>
      <c r="I97" s="40"/>
      <c r="J97" s="69" t="str">
        <f>IFERROR(VLOOKUP(I97,Database!$A$1:$D$377,3,FALSE),"")</f>
        <v/>
      </c>
      <c r="K97" s="69" t="str">
        <f>IFERROR(VLOOKUP(I97,Database!$A$1:$D$377,4,FALSE),"")</f>
        <v/>
      </c>
      <c r="L97" s="43"/>
      <c r="M97" s="69" t="str">
        <f>IFERROR(VLOOKUP($I97,Database!$A$2:$D$908,2,FALSE),"")</f>
        <v/>
      </c>
      <c r="N97" s="46"/>
      <c r="O97" s="46"/>
      <c r="P97" s="47" t="s">
        <v>672</v>
      </c>
      <c r="Q97" s="44" t="s">
        <v>52</v>
      </c>
      <c r="R97" s="44"/>
      <c r="S97" s="44"/>
      <c r="T97" s="46"/>
      <c r="U97" s="114">
        <v>50</v>
      </c>
      <c r="V97" s="48"/>
      <c r="W97" s="121">
        <f t="shared" si="46"/>
        <v>50</v>
      </c>
      <c r="X97" s="49"/>
      <c r="Y97" s="90" t="str">
        <f t="shared" si="42"/>
        <v/>
      </c>
      <c r="Z97" s="91" t="str">
        <f>IF(V97&gt;=1,Database!$H$9,"")</f>
        <v/>
      </c>
      <c r="AA97" s="92" t="str">
        <f t="shared" si="43"/>
        <v/>
      </c>
      <c r="AB97" s="92">
        <f t="shared" si="44"/>
        <v>0</v>
      </c>
      <c r="AC97" s="232"/>
      <c r="AD97" s="249"/>
      <c r="AE97" s="52"/>
      <c r="AF97" s="113"/>
    </row>
    <row r="98" spans="1:32" ht="21.75" customHeight="1">
      <c r="A98" s="715"/>
      <c r="B98" s="734">
        <f>B91+7</f>
        <v>41370</v>
      </c>
      <c r="C98" s="711">
        <f>C91+7</f>
        <v>41376</v>
      </c>
      <c r="D98" s="711">
        <f>D91+7</f>
        <v>41380</v>
      </c>
      <c r="E98" s="733" t="s">
        <v>700</v>
      </c>
      <c r="F98" s="466">
        <v>1</v>
      </c>
      <c r="G98" s="466"/>
      <c r="H98" s="466"/>
      <c r="I98" s="41" t="s">
        <v>634</v>
      </c>
      <c r="J98" s="71" t="str">
        <f>IFERROR(VLOOKUP(I98,Database!$A$1:$D$377,3,FALSE),"")</f>
        <v>Pets</v>
      </c>
      <c r="K98" s="71" t="str">
        <f>IFERROR(VLOOKUP(I98,Database!$A$1:$D$377,4,FALSE),"")</f>
        <v>Pet Food</v>
      </c>
      <c r="L98" s="42" t="s">
        <v>28</v>
      </c>
      <c r="M98" s="76" t="str">
        <f>IFERROR(VLOOKUP($I98,Database!$A$2:$D$908,2,FALSE),"")</f>
        <v>Direct</v>
      </c>
      <c r="N98" s="41" t="s">
        <v>29</v>
      </c>
      <c r="O98" s="41" t="s">
        <v>919</v>
      </c>
      <c r="P98" s="471">
        <v>904028</v>
      </c>
      <c r="Q98" s="45" t="s">
        <v>30</v>
      </c>
      <c r="R98" s="45" t="s">
        <v>624</v>
      </c>
      <c r="S98" s="45">
        <v>2</v>
      </c>
      <c r="T98" s="41">
        <v>8</v>
      </c>
      <c r="U98" s="110">
        <v>50</v>
      </c>
      <c r="V98" s="45">
        <v>50</v>
      </c>
      <c r="W98" s="119">
        <f t="shared" si="46"/>
        <v>0</v>
      </c>
      <c r="X98" s="82">
        <v>0</v>
      </c>
      <c r="Y98" s="83">
        <f t="shared" si="42"/>
        <v>0</v>
      </c>
      <c r="Z98" s="66">
        <f>IF(V98&gt;=1,Database!$H$9,"")</f>
        <v>0.2</v>
      </c>
      <c r="AA98" s="67">
        <f t="shared" si="43"/>
        <v>0</v>
      </c>
      <c r="AB98" s="84">
        <f t="shared" si="44"/>
        <v>0</v>
      </c>
      <c r="AC98" s="84">
        <f>U98*12</f>
        <v>600</v>
      </c>
      <c r="AD98" s="299">
        <f>AA98-AC98</f>
        <v>-600</v>
      </c>
      <c r="AE98" s="53"/>
      <c r="AF98" s="111"/>
    </row>
    <row r="99" spans="1:32" ht="21.75" customHeight="1">
      <c r="A99" s="715"/>
      <c r="B99" s="735"/>
      <c r="C99" s="712"/>
      <c r="D99" s="712"/>
      <c r="E99" s="712"/>
      <c r="F99" s="323">
        <v>2</v>
      </c>
      <c r="G99" s="323"/>
      <c r="H99" s="323"/>
      <c r="I99" s="74" t="s">
        <v>32</v>
      </c>
      <c r="J99" s="76" t="str">
        <f>IFERROR(VLOOKUP(I99,Database!$A$1:$D$377,3,FALSE),"")</f>
        <v>Home</v>
      </c>
      <c r="K99" s="76" t="str">
        <f>IFERROR(VLOOKUP(I99,Database!$A$1:$D$377,4,FALSE),"")</f>
        <v>Home/Clothes</v>
      </c>
      <c r="L99" s="75" t="s">
        <v>28</v>
      </c>
      <c r="M99" s="76" t="str">
        <f>IFERROR(VLOOKUP($I99,Database!$A$2:$D$908,2,FALSE),"")</f>
        <v>Direct</v>
      </c>
      <c r="N99" s="77" t="s">
        <v>29</v>
      </c>
      <c r="O99" s="77" t="s">
        <v>912</v>
      </c>
      <c r="P99" s="471">
        <v>903802</v>
      </c>
      <c r="Q99" s="79" t="s">
        <v>30</v>
      </c>
      <c r="R99" s="79" t="s">
        <v>913</v>
      </c>
      <c r="S99" s="79">
        <v>2</v>
      </c>
      <c r="T99" s="77">
        <v>5</v>
      </c>
      <c r="U99" s="112">
        <v>50</v>
      </c>
      <c r="V99" s="515">
        <v>26.6</v>
      </c>
      <c r="W99" s="517">
        <f t="shared" si="46"/>
        <v>23.4</v>
      </c>
      <c r="X99" s="85">
        <v>35</v>
      </c>
      <c r="Y99" s="86">
        <f t="shared" si="42"/>
        <v>931</v>
      </c>
      <c r="Z99" s="87">
        <f>IF(V99&gt;=1,Database!$H$9,"")</f>
        <v>0.2</v>
      </c>
      <c r="AA99" s="88">
        <f t="shared" si="43"/>
        <v>744.80000000000007</v>
      </c>
      <c r="AB99" s="88">
        <f t="shared" si="44"/>
        <v>186.20000000000002</v>
      </c>
      <c r="AC99" s="231"/>
      <c r="AD99" s="237">
        <f t="shared" ref="AD99:AD100" si="51">AA99-AC99</f>
        <v>744.80000000000007</v>
      </c>
      <c r="AE99" s="89" t="s">
        <v>914</v>
      </c>
      <c r="AF99" s="113"/>
    </row>
    <row r="100" spans="1:32" ht="21.75" customHeight="1">
      <c r="A100" s="715"/>
      <c r="B100" s="735"/>
      <c r="C100" s="712"/>
      <c r="D100" s="712"/>
      <c r="E100" s="712"/>
      <c r="F100" s="205">
        <v>3</v>
      </c>
      <c r="G100" s="205"/>
      <c r="H100" s="205"/>
      <c r="I100" s="193" t="s">
        <v>31</v>
      </c>
      <c r="J100" s="194" t="str">
        <f>IFERROR(VLOOKUP(I100,Database!$A$1:$D$377,3,FALSE),"")</f>
        <v>Food</v>
      </c>
      <c r="K100" s="194" t="str">
        <f>IFERROR(VLOOKUP(I100,Database!$A$1:$D$377,4,FALSE),"")</f>
        <v>Snack boxes</v>
      </c>
      <c r="L100" s="222" t="s">
        <v>28</v>
      </c>
      <c r="M100" s="194" t="s">
        <v>78</v>
      </c>
      <c r="N100" s="195" t="s">
        <v>29</v>
      </c>
      <c r="O100" s="195" t="s">
        <v>651</v>
      </c>
      <c r="P100" s="471">
        <v>903987</v>
      </c>
      <c r="Q100" s="197" t="s">
        <v>30</v>
      </c>
      <c r="R100" s="197" t="s">
        <v>743</v>
      </c>
      <c r="S100" s="197">
        <v>2</v>
      </c>
      <c r="T100" s="195">
        <v>3</v>
      </c>
      <c r="U100" s="310">
        <v>50</v>
      </c>
      <c r="V100" s="223">
        <v>50</v>
      </c>
      <c r="W100" s="198">
        <f t="shared" si="46"/>
        <v>0</v>
      </c>
      <c r="X100" s="199"/>
      <c r="Y100" s="200">
        <f t="shared" si="42"/>
        <v>0</v>
      </c>
      <c r="Z100" s="201">
        <f>IF(V100&gt;=1,Database!$H$9,"")</f>
        <v>0.2</v>
      </c>
      <c r="AA100" s="202">
        <f t="shared" si="43"/>
        <v>0</v>
      </c>
      <c r="AB100" s="202">
        <f t="shared" si="44"/>
        <v>0</v>
      </c>
      <c r="AC100" s="233"/>
      <c r="AD100" s="237">
        <f t="shared" si="51"/>
        <v>0</v>
      </c>
      <c r="AE100" s="203"/>
      <c r="AF100" s="113"/>
    </row>
    <row r="101" spans="1:32" ht="22.5" customHeight="1" thickBot="1">
      <c r="A101" s="715"/>
      <c r="B101" s="736"/>
      <c r="C101" s="713"/>
      <c r="D101" s="713"/>
      <c r="E101" s="713"/>
      <c r="F101" s="392">
        <v>4</v>
      </c>
      <c r="G101" s="392"/>
      <c r="H101" s="392"/>
      <c r="I101" s="40"/>
      <c r="J101" s="69" t="str">
        <f>IFERROR(VLOOKUP(I101,Database!$A$1:$D$377,3,FALSE),"")</f>
        <v/>
      </c>
      <c r="K101" s="69" t="str">
        <f>IFERROR(VLOOKUP(I101,Database!$A$1:$D$377,4,FALSE),"")</f>
        <v/>
      </c>
      <c r="L101" s="43"/>
      <c r="M101" s="69" t="str">
        <f>IFERROR(VLOOKUP($I101,Database!$A$2:$D$908,2,FALSE),"")</f>
        <v/>
      </c>
      <c r="N101" s="46"/>
      <c r="O101" s="46"/>
      <c r="P101" s="47"/>
      <c r="Q101" s="44" t="s">
        <v>52</v>
      </c>
      <c r="R101" s="44"/>
      <c r="S101" s="44"/>
      <c r="T101" s="46"/>
      <c r="U101" s="114">
        <v>50</v>
      </c>
      <c r="V101" s="48"/>
      <c r="W101" s="121">
        <f t="shared" si="46"/>
        <v>50</v>
      </c>
      <c r="X101" s="49"/>
      <c r="Y101" s="90" t="str">
        <f t="shared" si="42"/>
        <v/>
      </c>
      <c r="Z101" s="91" t="str">
        <f>IF(V101&gt;=1,Database!$H$9,"")</f>
        <v/>
      </c>
      <c r="AA101" s="92" t="str">
        <f t="shared" si="43"/>
        <v/>
      </c>
      <c r="AB101" s="92">
        <f t="shared" si="44"/>
        <v>0</v>
      </c>
      <c r="AC101" s="232"/>
      <c r="AD101" s="337"/>
      <c r="AE101" s="52"/>
      <c r="AF101" s="113"/>
    </row>
    <row r="102" spans="1:32" ht="21.75" customHeight="1">
      <c r="A102" s="715"/>
      <c r="B102" s="734">
        <f t="shared" ref="B102" si="52">B98+7</f>
        <v>41377</v>
      </c>
      <c r="C102" s="711">
        <f>C98+7</f>
        <v>41383</v>
      </c>
      <c r="D102" s="711">
        <f>D98+7</f>
        <v>41387</v>
      </c>
      <c r="E102" s="733" t="s">
        <v>701</v>
      </c>
      <c r="F102" s="466">
        <v>1</v>
      </c>
      <c r="G102" s="466"/>
      <c r="H102" s="466"/>
      <c r="I102" s="41"/>
      <c r="J102" s="71" t="str">
        <f>IFERROR(VLOOKUP(I102,Database!$A$1:$D$377,3,FALSE),"")</f>
        <v/>
      </c>
      <c r="K102" s="71" t="str">
        <f>IFERROR(VLOOKUP(I102,Database!$A$1:$D$377,4,FALSE),"")</f>
        <v/>
      </c>
      <c r="L102" s="42"/>
      <c r="M102" s="71" t="str">
        <f>IFERROR(VLOOKUP($I102,Database!$A$2:$D$908,2,FALSE),"")</f>
        <v/>
      </c>
      <c r="N102" s="41"/>
      <c r="O102" s="41"/>
      <c r="P102" s="432"/>
      <c r="Q102" s="45" t="s">
        <v>52</v>
      </c>
      <c r="R102" s="45"/>
      <c r="S102" s="45"/>
      <c r="T102" s="269"/>
      <c r="U102" s="305">
        <v>50</v>
      </c>
      <c r="V102" s="300"/>
      <c r="W102" s="119">
        <f t="shared" ref="W102" si="53">U102-V102</f>
        <v>50</v>
      </c>
      <c r="X102" s="82">
        <v>0</v>
      </c>
      <c r="Y102" s="83" t="str">
        <f t="shared" si="42"/>
        <v/>
      </c>
      <c r="Z102" s="66" t="str">
        <f>IF(V102&gt;=1,Database!$H$9,"")</f>
        <v/>
      </c>
      <c r="AA102" s="67">
        <v>0</v>
      </c>
      <c r="AB102" s="84">
        <f>IFERROR(IF(M102="Agency",(Y102*(Z102-0.1)),Y102*Z102),)</f>
        <v>0</v>
      </c>
      <c r="AC102" s="84">
        <f>U102*12</f>
        <v>600</v>
      </c>
      <c r="AD102" s="477">
        <f t="shared" ref="AD102:AD105" si="54">AA102-AC102</f>
        <v>-600</v>
      </c>
      <c r="AE102" s="53"/>
      <c r="AF102" s="111"/>
    </row>
    <row r="103" spans="1:32" ht="21.75" customHeight="1">
      <c r="A103" s="715"/>
      <c r="B103" s="735"/>
      <c r="C103" s="712"/>
      <c r="D103" s="712"/>
      <c r="E103" s="712"/>
      <c r="F103" s="323">
        <v>2</v>
      </c>
      <c r="G103" s="323" t="s">
        <v>28</v>
      </c>
      <c r="H103" s="323"/>
      <c r="I103" s="74" t="s">
        <v>735</v>
      </c>
      <c r="J103" s="76" t="str">
        <f>IFERROR(VLOOKUP(I103,Database!$A$1:$D$377,3,FALSE),"")</f>
        <v>Food</v>
      </c>
      <c r="K103" s="76" t="str">
        <f>IFERROR(VLOOKUP(I103,Database!$A$1:$D$377,4,FALSE),"")</f>
        <v>Dried cranberries</v>
      </c>
      <c r="L103" s="75" t="s">
        <v>28</v>
      </c>
      <c r="M103" s="76" t="str">
        <f>IFERROR(VLOOKUP($I103,Database!$A$2:$D$908,2,FALSE),"")</f>
        <v>Direct</v>
      </c>
      <c r="N103" s="77"/>
      <c r="O103" s="77"/>
      <c r="P103" s="272" t="s">
        <v>670</v>
      </c>
      <c r="Q103" s="227" t="s">
        <v>30</v>
      </c>
      <c r="R103" s="227" t="s">
        <v>624</v>
      </c>
      <c r="S103" s="227">
        <v>2</v>
      </c>
      <c r="T103" s="270">
        <v>10</v>
      </c>
      <c r="U103" s="271">
        <v>50</v>
      </c>
      <c r="V103" s="272">
        <v>50</v>
      </c>
      <c r="W103" s="326">
        <f t="shared" si="46"/>
        <v>0</v>
      </c>
      <c r="X103" s="327">
        <v>0</v>
      </c>
      <c r="Y103" s="86">
        <f t="shared" si="42"/>
        <v>0</v>
      </c>
      <c r="Z103" s="87">
        <f>IF(V103&gt;=1,Database!$H$9,"")</f>
        <v>0.2</v>
      </c>
      <c r="AA103" s="88">
        <f t="shared" si="43"/>
        <v>0</v>
      </c>
      <c r="AB103" s="88">
        <f t="shared" si="44"/>
        <v>0</v>
      </c>
      <c r="AC103" s="231"/>
      <c r="AD103" s="88">
        <f t="shared" si="54"/>
        <v>0</v>
      </c>
      <c r="AE103" s="89"/>
      <c r="AF103" s="113"/>
    </row>
    <row r="104" spans="1:32" ht="21.75" customHeight="1">
      <c r="A104" s="715"/>
      <c r="B104" s="735"/>
      <c r="C104" s="712"/>
      <c r="D104" s="712"/>
      <c r="E104" s="712"/>
      <c r="F104" s="205">
        <v>3</v>
      </c>
      <c r="G104" s="205" t="s">
        <v>28</v>
      </c>
      <c r="H104" s="205"/>
      <c r="I104" s="193" t="s">
        <v>31</v>
      </c>
      <c r="J104" s="194" t="str">
        <f>IFERROR(VLOOKUP(I104,Database!$A$1:$D$377,3,FALSE),"")</f>
        <v>Food</v>
      </c>
      <c r="K104" s="194" t="str">
        <f>IFERROR(VLOOKUP(I104,Database!$A$1:$D$377,4,FALSE),"")</f>
        <v>Snack boxes</v>
      </c>
      <c r="L104" s="222" t="s">
        <v>28</v>
      </c>
      <c r="M104" s="194" t="s">
        <v>78</v>
      </c>
      <c r="N104" s="195" t="s">
        <v>29</v>
      </c>
      <c r="O104" s="195" t="s">
        <v>651</v>
      </c>
      <c r="P104" s="471">
        <v>903987</v>
      </c>
      <c r="Q104" s="197" t="s">
        <v>30</v>
      </c>
      <c r="R104" s="197" t="s">
        <v>743</v>
      </c>
      <c r="S104" s="197">
        <v>2</v>
      </c>
      <c r="T104" s="195">
        <v>5</v>
      </c>
      <c r="U104" s="310">
        <v>50</v>
      </c>
      <c r="V104" s="223">
        <v>50</v>
      </c>
      <c r="W104" s="198">
        <f t="shared" si="46"/>
        <v>0</v>
      </c>
      <c r="X104" s="199"/>
      <c r="Y104" s="200">
        <f t="shared" si="42"/>
        <v>0</v>
      </c>
      <c r="Z104" s="201">
        <f>IF(V104&gt;=1,Database!$H$9,"")</f>
        <v>0.2</v>
      </c>
      <c r="AA104" s="202">
        <f t="shared" si="43"/>
        <v>0</v>
      </c>
      <c r="AB104" s="202">
        <f t="shared" si="44"/>
        <v>0</v>
      </c>
      <c r="AC104" s="233"/>
      <c r="AD104" s="88">
        <f t="shared" si="54"/>
        <v>0</v>
      </c>
      <c r="AE104" s="203"/>
      <c r="AF104" s="113"/>
    </row>
    <row r="105" spans="1:32" ht="22.5" customHeight="1" thickBot="1">
      <c r="A105" s="715"/>
      <c r="B105" s="735"/>
      <c r="C105" s="712"/>
      <c r="D105" s="712"/>
      <c r="E105" s="712"/>
      <c r="F105" s="205">
        <v>4</v>
      </c>
      <c r="G105" s="205" t="s">
        <v>28</v>
      </c>
      <c r="H105" s="205"/>
      <c r="I105" s="193" t="s">
        <v>32</v>
      </c>
      <c r="J105" s="478" t="str">
        <f>IFERROR(VLOOKUP(I105,Database!$A$1:$D$377,3,FALSE),"")</f>
        <v>Home</v>
      </c>
      <c r="K105" s="194" t="str">
        <f>IFERROR(VLOOKUP(I105,Database!$A$1:$D$377,4,FALSE),"")</f>
        <v>Home/Clothes</v>
      </c>
      <c r="L105" s="222" t="s">
        <v>28</v>
      </c>
      <c r="M105" s="194" t="str">
        <f>IFERROR(VLOOKUP($I105,Database!$A$2:$D$908,2,FALSE),"")</f>
        <v>Direct</v>
      </c>
      <c r="N105" s="195" t="s">
        <v>29</v>
      </c>
      <c r="O105" s="195" t="s">
        <v>912</v>
      </c>
      <c r="P105" s="471">
        <v>903802</v>
      </c>
      <c r="Q105" s="197" t="s">
        <v>30</v>
      </c>
      <c r="R105" s="197" t="s">
        <v>913</v>
      </c>
      <c r="S105" s="197">
        <v>2</v>
      </c>
      <c r="T105" s="195">
        <v>5</v>
      </c>
      <c r="U105" s="310">
        <v>50</v>
      </c>
      <c r="V105" s="223">
        <v>50</v>
      </c>
      <c r="W105" s="198">
        <f t="shared" si="46"/>
        <v>0</v>
      </c>
      <c r="X105" s="199">
        <v>35</v>
      </c>
      <c r="Y105" s="200">
        <f t="shared" si="42"/>
        <v>1750</v>
      </c>
      <c r="Z105" s="201">
        <f>IF(V105&gt;=1,Database!$H$9,"")</f>
        <v>0.2</v>
      </c>
      <c r="AA105" s="202">
        <f t="shared" si="43"/>
        <v>1400</v>
      </c>
      <c r="AB105" s="202">
        <f t="shared" si="44"/>
        <v>350</v>
      </c>
      <c r="AC105" s="233"/>
      <c r="AD105" s="337">
        <f t="shared" si="54"/>
        <v>1400</v>
      </c>
      <c r="AE105" s="203" t="s">
        <v>914</v>
      </c>
      <c r="AF105" s="113"/>
    </row>
    <row r="106" spans="1:32" s="109" customFormat="1" ht="18" customHeight="1" thickBot="1">
      <c r="A106" s="168"/>
      <c r="B106" s="167"/>
      <c r="C106" s="167"/>
      <c r="D106" s="167"/>
      <c r="E106" s="167"/>
      <c r="F106" s="166"/>
      <c r="G106" s="166"/>
      <c r="H106" s="166"/>
      <c r="I106" s="166"/>
      <c r="J106" s="165"/>
      <c r="K106" s="166"/>
      <c r="L106" s="166"/>
      <c r="M106" s="166"/>
      <c r="N106" s="166"/>
      <c r="O106" s="166"/>
      <c r="P106" s="166"/>
      <c r="Q106" s="164"/>
      <c r="R106" s="166"/>
      <c r="S106" s="166"/>
      <c r="T106" s="163">
        <f>SUM(T87:T105)</f>
        <v>74</v>
      </c>
      <c r="U106" s="162">
        <f>SUM(U87:U105)</f>
        <v>810.5</v>
      </c>
      <c r="V106" s="162">
        <f>SUM(V87:V105)</f>
        <v>490.1</v>
      </c>
      <c r="W106" s="161">
        <f>SUM(W87:W105)</f>
        <v>333.4</v>
      </c>
      <c r="X106" s="163"/>
      <c r="Y106" s="163"/>
      <c r="Z106" s="160"/>
      <c r="AA106" s="159">
        <f>SUM(AA87:AA105)</f>
        <v>4944.8</v>
      </c>
      <c r="AB106" s="159">
        <f>SUM(AB87:AB105)</f>
        <v>1236.2</v>
      </c>
      <c r="AC106" s="159">
        <f>SUM(AC87:AC105)</f>
        <v>2572</v>
      </c>
      <c r="AD106" s="479">
        <f>SUM(AD87:AD105)</f>
        <v>2372.8000000000002</v>
      </c>
      <c r="AE106" s="158"/>
      <c r="AF106" s="113"/>
    </row>
    <row r="107" spans="1:32" ht="17.25" customHeight="1">
      <c r="A107" s="115"/>
      <c r="J107" s="116"/>
      <c r="U107" s="99"/>
      <c r="V107" s="157">
        <f>SUMIF(Q87:Q105,"Booked",V87:V105)</f>
        <v>490.1</v>
      </c>
      <c r="W107" s="156" t="s">
        <v>36</v>
      </c>
      <c r="X107" s="125"/>
      <c r="Y107" s="126"/>
      <c r="Z107" s="126"/>
      <c r="AA107" s="155">
        <f>SUMIF(Q87:Q105,"Booked",AA87:AA105)</f>
        <v>4944.8</v>
      </c>
      <c r="AB107" s="155"/>
      <c r="AC107" s="155"/>
      <c r="AD107" s="155"/>
      <c r="AE107" s="154" t="s">
        <v>37</v>
      </c>
      <c r="AF107" s="122"/>
    </row>
    <row r="108" spans="1:32">
      <c r="J108" s="116"/>
      <c r="Q108" s="117"/>
      <c r="T108" s="118"/>
      <c r="U108" s="99"/>
      <c r="V108" s="157">
        <f>SUMIF(Q87:Q105,"1ST Option",V87:V105)</f>
        <v>0</v>
      </c>
      <c r="W108" s="156" t="s">
        <v>38</v>
      </c>
      <c r="X108" s="127"/>
      <c r="Y108" s="127"/>
      <c r="Z108" s="127"/>
      <c r="AA108" s="153">
        <f>SUMIF(Q87:Q105,"1ST Option",AA87:AA105)</f>
        <v>0</v>
      </c>
      <c r="AB108" s="153"/>
      <c r="AC108" s="153"/>
      <c r="AD108" s="153"/>
      <c r="AE108" s="152" t="s">
        <v>39</v>
      </c>
      <c r="AF108" s="123"/>
    </row>
    <row r="109" spans="1:32" ht="17.25" customHeight="1">
      <c r="C109" s="469"/>
      <c r="D109" s="469"/>
      <c r="J109" s="116"/>
      <c r="Q109" s="117"/>
      <c r="T109" s="118"/>
      <c r="U109" s="99"/>
      <c r="V109" s="157">
        <f>V107+V108</f>
        <v>490.1</v>
      </c>
      <c r="W109" s="156" t="s">
        <v>40</v>
      </c>
      <c r="X109" s="127"/>
      <c r="Y109" s="127"/>
      <c r="Z109" s="127"/>
      <c r="AA109" s="155">
        <f>AA108+AA107</f>
        <v>4944.8</v>
      </c>
      <c r="AB109" s="155"/>
      <c r="AC109" s="155"/>
      <c r="AD109" s="155"/>
      <c r="AE109" s="154" t="s">
        <v>40</v>
      </c>
      <c r="AF109" s="122"/>
    </row>
    <row r="110" spans="1:32" ht="31.5">
      <c r="C110" s="469" t="s">
        <v>742</v>
      </c>
      <c r="AA110" s="746" t="s">
        <v>748</v>
      </c>
      <c r="AB110" s="746"/>
      <c r="AC110" s="746"/>
      <c r="AD110" s="746"/>
      <c r="AE110" s="746"/>
      <c r="AF110" s="124"/>
    </row>
    <row r="111" spans="1:32" ht="26.25" customHeight="1" thickBot="1">
      <c r="A111" s="173" t="s">
        <v>690</v>
      </c>
      <c r="C111" s="105"/>
      <c r="L111" s="51"/>
      <c r="M111" s="51"/>
      <c r="N111" s="51"/>
      <c r="P111" s="51"/>
      <c r="Q111" s="51"/>
      <c r="R111" s="51"/>
      <c r="S111" s="51"/>
      <c r="T111" s="106"/>
      <c r="U111" s="51"/>
      <c r="V111" s="51"/>
      <c r="W111" s="107"/>
      <c r="X111" s="51"/>
      <c r="Y111" s="51"/>
      <c r="Z111" s="108"/>
      <c r="AA111" s="51"/>
      <c r="AB111" s="51"/>
      <c r="AC111" s="51"/>
      <c r="AD111" s="51"/>
      <c r="AE111" s="51"/>
      <c r="AF111" s="128"/>
    </row>
    <row r="112" spans="1:32" s="109" customFormat="1" ht="50.25" customHeight="1" thickBot="1">
      <c r="A112" s="228" t="s">
        <v>2</v>
      </c>
      <c r="B112" s="229" t="s">
        <v>635</v>
      </c>
      <c r="C112" s="229" t="s">
        <v>636</v>
      </c>
      <c r="D112" s="229" t="s">
        <v>3</v>
      </c>
      <c r="E112" s="229" t="s">
        <v>637</v>
      </c>
      <c r="F112" s="264" t="s">
        <v>4</v>
      </c>
      <c r="G112" s="264" t="s">
        <v>934</v>
      </c>
      <c r="H112" s="264"/>
      <c r="I112" s="264" t="s">
        <v>5</v>
      </c>
      <c r="J112" s="229" t="s">
        <v>6</v>
      </c>
      <c r="K112" s="229" t="s">
        <v>7</v>
      </c>
      <c r="L112" s="229" t="s">
        <v>8</v>
      </c>
      <c r="M112" s="229" t="s">
        <v>9</v>
      </c>
      <c r="N112" s="229" t="s">
        <v>10</v>
      </c>
      <c r="O112" s="229" t="s">
        <v>11</v>
      </c>
      <c r="P112" s="264" t="s">
        <v>12</v>
      </c>
      <c r="Q112" s="265" t="s">
        <v>13</v>
      </c>
      <c r="R112" s="264" t="s">
        <v>14</v>
      </c>
      <c r="S112" s="229" t="s">
        <v>50</v>
      </c>
      <c r="T112" s="264" t="s">
        <v>16</v>
      </c>
      <c r="U112" s="229" t="s">
        <v>17</v>
      </c>
      <c r="V112" s="229" t="s">
        <v>18</v>
      </c>
      <c r="W112" s="264" t="s">
        <v>19</v>
      </c>
      <c r="X112" s="264" t="s">
        <v>20</v>
      </c>
      <c r="Y112" s="264" t="s">
        <v>21</v>
      </c>
      <c r="Z112" s="266" t="s">
        <v>22</v>
      </c>
      <c r="AA112" s="264" t="s">
        <v>23</v>
      </c>
      <c r="AB112" s="229" t="s">
        <v>24</v>
      </c>
      <c r="AC112" s="229" t="s">
        <v>646</v>
      </c>
      <c r="AD112" s="229" t="s">
        <v>647</v>
      </c>
      <c r="AE112" s="267" t="s">
        <v>25</v>
      </c>
      <c r="AF112" s="129"/>
    </row>
    <row r="113" spans="1:32" ht="21.75" customHeight="1">
      <c r="A113" s="737" t="s">
        <v>747</v>
      </c>
      <c r="B113" s="820">
        <f>B102+7</f>
        <v>41384</v>
      </c>
      <c r="C113" s="755">
        <f>C102+7</f>
        <v>41390</v>
      </c>
      <c r="D113" s="755">
        <f>D102+7</f>
        <v>41394</v>
      </c>
      <c r="E113" s="758" t="s">
        <v>702</v>
      </c>
      <c r="F113" s="526">
        <v>1</v>
      </c>
      <c r="G113" s="526"/>
      <c r="H113" s="526"/>
      <c r="I113" s="527"/>
      <c r="J113" s="528" t="str">
        <f>IFERROR(VLOOKUP(I113,Database!$A$1:$D$377,3,FALSE),"")</f>
        <v/>
      </c>
      <c r="K113" s="528" t="str">
        <f>IFERROR(VLOOKUP(I113,Database!$A$1:$D$377,4,FALSE),"")</f>
        <v/>
      </c>
      <c r="L113" s="527"/>
      <c r="M113" s="528" t="str">
        <f>IFERROR(VLOOKUP($I113,Database!$A$2:$D$908,2,FALSE),"")</f>
        <v/>
      </c>
      <c r="N113" s="527"/>
      <c r="O113" s="527"/>
      <c r="P113" s="529"/>
      <c r="Q113" s="530"/>
      <c r="R113" s="530"/>
      <c r="S113" s="530"/>
      <c r="T113" s="527"/>
      <c r="U113" s="531">
        <v>50</v>
      </c>
      <c r="V113" s="530"/>
      <c r="W113" s="532">
        <f>U113-V113</f>
        <v>50</v>
      </c>
      <c r="X113" s="533"/>
      <c r="Y113" s="534" t="str">
        <f>IF(Q113="Available","",IF(Q113="Booked",X113*V113,IF(Q113="1st Option",X113*V113,IF(Q113="2nd Option","",""))))</f>
        <v/>
      </c>
      <c r="Z113" s="535" t="str">
        <f>IF(V113&gt;=1,Database!$H$9,"")</f>
        <v/>
      </c>
      <c r="AA113" s="536" t="str">
        <f t="shared" ref="AA113:AA124" si="55">IF(Q113="Available","",IF(Q113="Booked",(Y113*(1-Z113)),IF(Q113="1st Option",(Y113*(1-Z113)), IF(Q113="2nd Option","",""))))</f>
        <v/>
      </c>
      <c r="AB113" s="537">
        <f t="shared" ref="AB113:AB116" si="56">IFERROR(IF(M113="Agency",(Y113*(Z113-0.1)),Y113*Z113),)</f>
        <v>0</v>
      </c>
      <c r="AC113" s="536"/>
      <c r="AD113" s="585"/>
      <c r="AE113" s="538"/>
      <c r="AF113" s="111"/>
    </row>
    <row r="114" spans="1:32" ht="21.75" customHeight="1">
      <c r="A114" s="738"/>
      <c r="B114" s="821"/>
      <c r="C114" s="756"/>
      <c r="D114" s="756"/>
      <c r="E114" s="756"/>
      <c r="F114" s="539">
        <v>2</v>
      </c>
      <c r="G114" s="539" t="s">
        <v>28</v>
      </c>
      <c r="H114" s="539"/>
      <c r="I114" s="540" t="s">
        <v>409</v>
      </c>
      <c r="J114" s="541" t="str">
        <f>IFERROR(VLOOKUP(I114,Database!$A$1:$D$377,3,FALSE),"")</f>
        <v>Home</v>
      </c>
      <c r="K114" s="541" t="str">
        <f>IFERROR(VLOOKUP(I114,Database!$A$1:$D$377,4,FALSE),"")</f>
        <v>Furniture</v>
      </c>
      <c r="L114" s="540" t="s">
        <v>28</v>
      </c>
      <c r="M114" s="541" t="str">
        <f>IFERROR(VLOOKUP($I114,Database!$A$2:$D$908,2,FALSE),"")</f>
        <v>Agency</v>
      </c>
      <c r="N114" s="542" t="s">
        <v>29</v>
      </c>
      <c r="O114" s="542" t="s">
        <v>749</v>
      </c>
      <c r="P114" s="543">
        <v>903936</v>
      </c>
      <c r="Q114" s="544" t="s">
        <v>30</v>
      </c>
      <c r="R114" s="544" t="s">
        <v>650</v>
      </c>
      <c r="S114" s="544">
        <v>8</v>
      </c>
      <c r="T114" s="542">
        <v>10</v>
      </c>
      <c r="U114" s="545">
        <v>50</v>
      </c>
      <c r="V114" s="546">
        <v>50</v>
      </c>
      <c r="W114" s="547">
        <f>U114-V114</f>
        <v>0</v>
      </c>
      <c r="X114" s="548"/>
      <c r="Y114" s="549">
        <f t="shared" ref="Y114:Y132" si="57">IF(Q114="Available","",IF(Q114="Booked",X114*V114,IF(Q114="1st Option",X114*V114,IF(Q114="2nd Option","",""))))</f>
        <v>0</v>
      </c>
      <c r="Z114" s="550">
        <f>IF(V114&gt;=1,Database!$H$9,"")</f>
        <v>0.2</v>
      </c>
      <c r="AA114" s="551">
        <f t="shared" si="55"/>
        <v>0</v>
      </c>
      <c r="AB114" s="551">
        <f t="shared" si="56"/>
        <v>0</v>
      </c>
      <c r="AC114" s="552"/>
      <c r="AD114" s="586">
        <f t="shared" ref="AD114:AD115" si="58">AA114-AC114</f>
        <v>0</v>
      </c>
      <c r="AE114" s="553"/>
      <c r="AF114" s="113"/>
    </row>
    <row r="115" spans="1:32" ht="21.75" customHeight="1">
      <c r="A115" s="738"/>
      <c r="B115" s="821"/>
      <c r="C115" s="756"/>
      <c r="D115" s="756"/>
      <c r="E115" s="756"/>
      <c r="F115" s="554">
        <v>3</v>
      </c>
      <c r="G115" s="554" t="s">
        <v>28</v>
      </c>
      <c r="H115" s="649"/>
      <c r="I115" s="555" t="s">
        <v>32</v>
      </c>
      <c r="J115" s="556" t="str">
        <f>IFERROR(VLOOKUP(I115,Database!$A$1:$D$377,3,FALSE),"")</f>
        <v>Home</v>
      </c>
      <c r="K115" s="556" t="str">
        <f>IFERROR(VLOOKUP(I115,Database!$A$1:$D$377,4,FALSE),"")</f>
        <v>Home/Clothes</v>
      </c>
      <c r="L115" s="557" t="s">
        <v>28</v>
      </c>
      <c r="M115" s="556" t="s">
        <v>78</v>
      </c>
      <c r="N115" s="558" t="s">
        <v>29</v>
      </c>
      <c r="O115" s="558" t="s">
        <v>912</v>
      </c>
      <c r="P115" s="559">
        <v>903802</v>
      </c>
      <c r="Q115" s="560" t="s">
        <v>30</v>
      </c>
      <c r="R115" s="560" t="s">
        <v>913</v>
      </c>
      <c r="S115" s="560">
        <v>2</v>
      </c>
      <c r="T115" s="558">
        <v>5</v>
      </c>
      <c r="U115" s="561">
        <v>50</v>
      </c>
      <c r="V115" s="562">
        <v>23.4</v>
      </c>
      <c r="W115" s="563">
        <f>U115-V115</f>
        <v>26.6</v>
      </c>
      <c r="X115" s="564"/>
      <c r="Y115" s="565">
        <f t="shared" si="57"/>
        <v>0</v>
      </c>
      <c r="Z115" s="566">
        <f>IF(V115&gt;=1,Database!$H$9,"")</f>
        <v>0.2</v>
      </c>
      <c r="AA115" s="567">
        <f t="shared" si="55"/>
        <v>0</v>
      </c>
      <c r="AB115" s="551">
        <f t="shared" si="56"/>
        <v>0</v>
      </c>
      <c r="AC115" s="568"/>
      <c r="AD115" s="586">
        <f t="shared" si="58"/>
        <v>0</v>
      </c>
      <c r="AE115" s="569" t="s">
        <v>914</v>
      </c>
      <c r="AF115" s="113"/>
    </row>
    <row r="116" spans="1:32" ht="22.5" customHeight="1" thickBot="1">
      <c r="A116" s="738"/>
      <c r="B116" s="822"/>
      <c r="C116" s="757"/>
      <c r="D116" s="757"/>
      <c r="E116" s="757"/>
      <c r="F116" s="570">
        <v>4</v>
      </c>
      <c r="G116" s="570"/>
      <c r="H116" s="570"/>
      <c r="I116" s="571"/>
      <c r="J116" s="572" t="str">
        <f>IFERROR(VLOOKUP(I116,Database!$A$1:$D$377,3,FALSE),"")</f>
        <v/>
      </c>
      <c r="K116" s="572" t="str">
        <f>IFERROR(VLOOKUP(I116,Database!$A$1:$D$377,4,FALSE),"")</f>
        <v/>
      </c>
      <c r="L116" s="573"/>
      <c r="M116" s="572" t="str">
        <f>IFERROR(VLOOKUP($I116,Database!$A$2:$D$908,2,FALSE),"")</f>
        <v/>
      </c>
      <c r="N116" s="574"/>
      <c r="O116" s="574"/>
      <c r="P116" s="575"/>
      <c r="Q116" s="576"/>
      <c r="R116" s="576"/>
      <c r="S116" s="576"/>
      <c r="T116" s="574"/>
      <c r="U116" s="577">
        <v>50</v>
      </c>
      <c r="V116" s="578"/>
      <c r="W116" s="563">
        <f>U116-V116</f>
        <v>50</v>
      </c>
      <c r="X116" s="579"/>
      <c r="Y116" s="580" t="str">
        <f t="shared" si="57"/>
        <v/>
      </c>
      <c r="Z116" s="581" t="str">
        <f>IF(V116&gt;=1,Database!$H$9,"")</f>
        <v/>
      </c>
      <c r="AA116" s="582" t="str">
        <f t="shared" si="55"/>
        <v/>
      </c>
      <c r="AB116" s="582">
        <f t="shared" si="56"/>
        <v>0</v>
      </c>
      <c r="AC116" s="583"/>
      <c r="AD116" s="587"/>
      <c r="AE116" s="584"/>
      <c r="AF116" s="113"/>
    </row>
    <row r="117" spans="1:32" ht="21.75" customHeight="1">
      <c r="A117" s="738"/>
      <c r="B117" s="734">
        <f>B113+7</f>
        <v>41391</v>
      </c>
      <c r="C117" s="711">
        <f>C113+7</f>
        <v>41397</v>
      </c>
      <c r="D117" s="711">
        <f>D113+7</f>
        <v>41401</v>
      </c>
      <c r="E117" s="733" t="s">
        <v>703</v>
      </c>
      <c r="F117" s="468">
        <v>1</v>
      </c>
      <c r="G117" s="468" t="s">
        <v>28</v>
      </c>
      <c r="H117" s="468"/>
      <c r="I117" s="41" t="s">
        <v>31</v>
      </c>
      <c r="J117" s="71" t="str">
        <f>IFERROR(VLOOKUP(I117,Database!$A$1:$D$377,3,FALSE),"")</f>
        <v>Food</v>
      </c>
      <c r="K117" s="71" t="str">
        <f>IFERROR(VLOOKUP(I117,Database!$A$1:$D$377,4,FALSE),"")</f>
        <v>Snack boxes</v>
      </c>
      <c r="L117" s="42" t="s">
        <v>28</v>
      </c>
      <c r="M117" s="71" t="str">
        <f>IFERROR(VLOOKUP($I117,Database!$A$2:$D$908,2,FALSE),"")</f>
        <v>Direct</v>
      </c>
      <c r="N117" s="41" t="s">
        <v>29</v>
      </c>
      <c r="O117" s="41" t="s">
        <v>651</v>
      </c>
      <c r="P117" s="505">
        <v>903983</v>
      </c>
      <c r="Q117" s="45" t="s">
        <v>30</v>
      </c>
      <c r="R117" s="45" t="s">
        <v>743</v>
      </c>
      <c r="S117" s="45">
        <v>2</v>
      </c>
      <c r="T117" s="41">
        <v>5</v>
      </c>
      <c r="U117" s="110">
        <v>50</v>
      </c>
      <c r="V117" s="45">
        <v>50</v>
      </c>
      <c r="W117" s="119">
        <f t="shared" ref="W117:W128" si="59">U117-V117</f>
        <v>0</v>
      </c>
      <c r="X117" s="82"/>
      <c r="Y117" s="83">
        <f t="shared" si="57"/>
        <v>0</v>
      </c>
      <c r="Z117" s="66">
        <f>IF(V117&gt;=1,Database!$H$9,"")</f>
        <v>0.2</v>
      </c>
      <c r="AA117" s="67">
        <f t="shared" si="55"/>
        <v>0</v>
      </c>
      <c r="AB117" s="84">
        <f t="shared" ref="AB117:AB124" si="60">IFERROR(IF(M117="Agency",(Y117*(Z117-0.1)),Y117*Z117),)</f>
        <v>0</v>
      </c>
      <c r="AC117" s="84">
        <f>U117*12</f>
        <v>600</v>
      </c>
      <c r="AD117" s="261">
        <f>AA117-AC117</f>
        <v>-600</v>
      </c>
      <c r="AE117" s="53"/>
      <c r="AF117" s="111"/>
    </row>
    <row r="118" spans="1:32" ht="21.75" customHeight="1">
      <c r="A118" s="738"/>
      <c r="B118" s="735"/>
      <c r="C118" s="712"/>
      <c r="D118" s="712"/>
      <c r="E118" s="712"/>
      <c r="F118" s="73">
        <v>2</v>
      </c>
      <c r="G118" s="73" t="s">
        <v>28</v>
      </c>
      <c r="H118" s="73"/>
      <c r="I118" s="487" t="s">
        <v>922</v>
      </c>
      <c r="J118" s="76" t="str">
        <f>IFERROR(VLOOKUP(I118,Database!$A$1:$D$377,3,FALSE),"")</f>
        <v>Home</v>
      </c>
      <c r="K118" s="76" t="str">
        <f>IFERROR(VLOOKUP(I118,Database!$A$1:$D$377,4,FALSE),"")</f>
        <v>Storage Service</v>
      </c>
      <c r="L118" s="75" t="s">
        <v>28</v>
      </c>
      <c r="M118" s="76" t="str">
        <f>IFERROR(VLOOKUP($I118,Database!$A$2:$D$908,2,FALSE),"")</f>
        <v>Direct</v>
      </c>
      <c r="N118" s="77" t="s">
        <v>29</v>
      </c>
      <c r="O118" s="77" t="s">
        <v>651</v>
      </c>
      <c r="P118" s="78"/>
      <c r="Q118" s="79" t="s">
        <v>30</v>
      </c>
      <c r="R118" s="79" t="s">
        <v>930</v>
      </c>
      <c r="S118" s="79">
        <v>2</v>
      </c>
      <c r="T118" s="77">
        <v>5</v>
      </c>
      <c r="U118" s="112">
        <v>50</v>
      </c>
      <c r="V118" s="80">
        <v>50</v>
      </c>
      <c r="W118" s="120">
        <f t="shared" si="59"/>
        <v>0</v>
      </c>
      <c r="X118" s="85"/>
      <c r="Y118" s="86">
        <f t="shared" si="57"/>
        <v>0</v>
      </c>
      <c r="Z118" s="87">
        <f>IF(V118&gt;=1,Database!$H$9,"")</f>
        <v>0.2</v>
      </c>
      <c r="AA118" s="88">
        <f t="shared" si="55"/>
        <v>0</v>
      </c>
      <c r="AB118" s="88">
        <f t="shared" si="60"/>
        <v>0</v>
      </c>
      <c r="AC118" s="331"/>
      <c r="AD118" s="237">
        <f t="shared" ref="AD118:AD123" si="61">AA118-AC118</f>
        <v>0</v>
      </c>
      <c r="AE118" s="89"/>
      <c r="AF118" s="113"/>
    </row>
    <row r="119" spans="1:32" ht="21.75" customHeight="1">
      <c r="A119" s="738"/>
      <c r="B119" s="735"/>
      <c r="C119" s="712"/>
      <c r="D119" s="712"/>
      <c r="E119" s="712"/>
      <c r="F119" s="312">
        <v>3</v>
      </c>
      <c r="G119" s="513" t="s">
        <v>28</v>
      </c>
      <c r="H119" s="661"/>
      <c r="I119" s="193" t="s">
        <v>409</v>
      </c>
      <c r="J119" s="194" t="str">
        <f>IFERROR(VLOOKUP(I119,Database!$A$1:$D$377,3,FALSE),"")</f>
        <v>Home</v>
      </c>
      <c r="K119" s="194" t="str">
        <f>IFERROR(VLOOKUP(I119,Database!$A$1:$D$377,4,FALSE),"")</f>
        <v>Furniture</v>
      </c>
      <c r="L119" s="222" t="s">
        <v>28</v>
      </c>
      <c r="M119" s="76" t="str">
        <f>IFERROR(VLOOKUP($I119,Database!$A$2:$D$908,2,FALSE),"")</f>
        <v>Agency</v>
      </c>
      <c r="N119" s="195" t="s">
        <v>29</v>
      </c>
      <c r="O119" s="195" t="s">
        <v>749</v>
      </c>
      <c r="P119" s="471">
        <v>903936</v>
      </c>
      <c r="Q119" s="197" t="s">
        <v>30</v>
      </c>
      <c r="R119" s="197" t="s">
        <v>650</v>
      </c>
      <c r="S119" s="197">
        <v>8</v>
      </c>
      <c r="T119" s="195">
        <v>10</v>
      </c>
      <c r="U119" s="310">
        <v>50</v>
      </c>
      <c r="V119" s="223">
        <v>50</v>
      </c>
      <c r="W119" s="198">
        <f t="shared" si="59"/>
        <v>0</v>
      </c>
      <c r="X119" s="199">
        <v>33</v>
      </c>
      <c r="Y119" s="200">
        <f t="shared" si="57"/>
        <v>1650</v>
      </c>
      <c r="Z119" s="201">
        <f>IF(V119&gt;=1,Database!$H$9,"")</f>
        <v>0.2</v>
      </c>
      <c r="AA119" s="202">
        <f t="shared" si="55"/>
        <v>1320</v>
      </c>
      <c r="AB119" s="330">
        <f>Y119*Z119</f>
        <v>330</v>
      </c>
      <c r="AC119" s="331"/>
      <c r="AD119" s="237">
        <f t="shared" si="61"/>
        <v>1320</v>
      </c>
      <c r="AE119" s="203"/>
      <c r="AF119" s="113"/>
    </row>
    <row r="120" spans="1:32" ht="22.5" customHeight="1" thickBot="1">
      <c r="A120" s="738"/>
      <c r="B120" s="736"/>
      <c r="C120" s="713"/>
      <c r="D120" s="713"/>
      <c r="E120" s="713"/>
      <c r="F120" s="81">
        <v>4</v>
      </c>
      <c r="G120" s="81" t="s">
        <v>28</v>
      </c>
      <c r="H120" s="81"/>
      <c r="I120" s="40" t="s">
        <v>570</v>
      </c>
      <c r="J120" s="69" t="str">
        <f>IFERROR(VLOOKUP(I120,Database!$A$1:$D$377,3,FALSE),"")</f>
        <v xml:space="preserve">Family </v>
      </c>
      <c r="K120" s="69" t="str">
        <f>IFERROR(VLOOKUP(I120,Database!$A$1:$D$377,4,FALSE),"")</f>
        <v>Children's crafts</v>
      </c>
      <c r="L120" s="43" t="s">
        <v>28</v>
      </c>
      <c r="M120" s="69" t="str">
        <f>IFERROR(VLOOKUP($I120,Database!$A$2:$D$908,2,FALSE),"")</f>
        <v>Direct</v>
      </c>
      <c r="N120" s="46"/>
      <c r="O120" s="46" t="s">
        <v>752</v>
      </c>
      <c r="P120" s="473">
        <v>904133</v>
      </c>
      <c r="Q120" s="44" t="s">
        <v>30</v>
      </c>
      <c r="R120" s="44" t="s">
        <v>650</v>
      </c>
      <c r="S120" s="44">
        <v>2</v>
      </c>
      <c r="T120" s="46">
        <v>3</v>
      </c>
      <c r="U120" s="114">
        <v>50</v>
      </c>
      <c r="V120" s="48">
        <v>50</v>
      </c>
      <c r="W120" s="121">
        <f t="shared" si="59"/>
        <v>0</v>
      </c>
      <c r="X120" s="49"/>
      <c r="Y120" s="90">
        <f t="shared" si="57"/>
        <v>0</v>
      </c>
      <c r="Z120" s="91">
        <f>IF(V120&gt;=1,Database!$H$9,"")</f>
        <v>0.2</v>
      </c>
      <c r="AA120" s="92">
        <f t="shared" si="55"/>
        <v>0</v>
      </c>
      <c r="AB120" s="92">
        <f t="shared" si="60"/>
        <v>0</v>
      </c>
      <c r="AC120" s="232"/>
      <c r="AD120" s="243">
        <f t="shared" si="61"/>
        <v>0</v>
      </c>
      <c r="AE120" s="525" t="s">
        <v>937</v>
      </c>
      <c r="AF120" s="113"/>
    </row>
    <row r="121" spans="1:32" ht="21.75" customHeight="1">
      <c r="A121" s="738"/>
      <c r="B121" s="734">
        <f t="shared" ref="B121:D121" si="62">B117+7</f>
        <v>41398</v>
      </c>
      <c r="C121" s="711">
        <f t="shared" si="62"/>
        <v>41404</v>
      </c>
      <c r="D121" s="711">
        <f t="shared" si="62"/>
        <v>41408</v>
      </c>
      <c r="E121" s="733" t="s">
        <v>704</v>
      </c>
      <c r="F121" s="468">
        <v>1</v>
      </c>
      <c r="G121" s="468" t="s">
        <v>28</v>
      </c>
      <c r="H121" s="468"/>
      <c r="I121" s="41" t="s">
        <v>31</v>
      </c>
      <c r="J121" s="71" t="str">
        <f>IFERROR(VLOOKUP(I121,Database!$A$1:$D$377,3,FALSE),"")</f>
        <v>Food</v>
      </c>
      <c r="K121" s="71" t="str">
        <f>IFERROR(VLOOKUP(I121,Database!$A$1:$D$377,4,FALSE),"")</f>
        <v>Snack boxes</v>
      </c>
      <c r="L121" s="42" t="s">
        <v>28</v>
      </c>
      <c r="M121" s="71" t="str">
        <f>IFERROR(VLOOKUP($I121,Database!$A$2:$D$908,2,FALSE),"")</f>
        <v>Direct</v>
      </c>
      <c r="N121" s="41" t="s">
        <v>29</v>
      </c>
      <c r="O121" s="41" t="s">
        <v>659</v>
      </c>
      <c r="P121" s="505">
        <v>903983</v>
      </c>
      <c r="Q121" s="45" t="s">
        <v>30</v>
      </c>
      <c r="R121" s="45" t="s">
        <v>743</v>
      </c>
      <c r="S121" s="45">
        <v>2</v>
      </c>
      <c r="T121" s="41">
        <v>5</v>
      </c>
      <c r="U121" s="110">
        <v>50</v>
      </c>
      <c r="V121" s="45">
        <v>50</v>
      </c>
      <c r="W121" s="119">
        <f t="shared" si="59"/>
        <v>0</v>
      </c>
      <c r="X121" s="82"/>
      <c r="Y121" s="83">
        <f t="shared" si="57"/>
        <v>0</v>
      </c>
      <c r="Z121" s="66">
        <f>IF(V121&gt;=1,Database!$H$9,"")</f>
        <v>0.2</v>
      </c>
      <c r="AA121" s="67">
        <f t="shared" si="55"/>
        <v>0</v>
      </c>
      <c r="AB121" s="84">
        <f t="shared" si="60"/>
        <v>0</v>
      </c>
      <c r="AC121" s="331"/>
      <c r="AD121" s="249">
        <f t="shared" si="61"/>
        <v>0</v>
      </c>
      <c r="AE121" s="53"/>
      <c r="AF121" s="111"/>
    </row>
    <row r="122" spans="1:32" ht="21.75" customHeight="1">
      <c r="A122" s="738"/>
      <c r="B122" s="735"/>
      <c r="C122" s="712"/>
      <c r="D122" s="712"/>
      <c r="E122" s="712"/>
      <c r="F122" s="73">
        <v>2</v>
      </c>
      <c r="G122" s="73" t="s">
        <v>28</v>
      </c>
      <c r="H122" s="73"/>
      <c r="I122" s="74" t="s">
        <v>920</v>
      </c>
      <c r="J122" s="76" t="str">
        <f>IFERROR(VLOOKUP(I122,Database!$A$1:$D$377,3,FALSE),"")</f>
        <v>Pets</v>
      </c>
      <c r="K122" s="76" t="str">
        <f>IFERROR(VLOOKUP(I122,Database!$A$1:$D$377,4,FALSE),"")</f>
        <v>Pet Products</v>
      </c>
      <c r="L122" s="75" t="s">
        <v>28</v>
      </c>
      <c r="M122" s="76" t="str">
        <f>IFERROR(VLOOKUP($I122,Database!$A$2:$D$908,2,FALSE),"")</f>
        <v>Direct</v>
      </c>
      <c r="N122" s="77" t="s">
        <v>29</v>
      </c>
      <c r="O122" s="77" t="s">
        <v>651</v>
      </c>
      <c r="P122" s="78" t="s">
        <v>672</v>
      </c>
      <c r="Q122" s="79" t="s">
        <v>30</v>
      </c>
      <c r="R122" s="79" t="s">
        <v>624</v>
      </c>
      <c r="S122" s="79">
        <v>2</v>
      </c>
      <c r="T122" s="77">
        <v>5</v>
      </c>
      <c r="U122" s="112">
        <v>50</v>
      </c>
      <c r="V122" s="80">
        <v>50</v>
      </c>
      <c r="W122" s="120">
        <f t="shared" si="59"/>
        <v>0</v>
      </c>
      <c r="X122" s="85"/>
      <c r="Y122" s="86">
        <f t="shared" si="57"/>
        <v>0</v>
      </c>
      <c r="Z122" s="87">
        <f>IF(V122&gt;=1,Database!$H$9,"")</f>
        <v>0.2</v>
      </c>
      <c r="AA122" s="88">
        <f t="shared" si="55"/>
        <v>0</v>
      </c>
      <c r="AB122" s="88">
        <f t="shared" si="60"/>
        <v>0</v>
      </c>
      <c r="AC122" s="233"/>
      <c r="AD122" s="237">
        <f t="shared" si="61"/>
        <v>0</v>
      </c>
      <c r="AE122" s="89"/>
      <c r="AF122" s="113"/>
    </row>
    <row r="123" spans="1:32" ht="21.75" customHeight="1">
      <c r="A123" s="738"/>
      <c r="B123" s="735"/>
      <c r="C123" s="712"/>
      <c r="D123" s="712"/>
      <c r="E123" s="712"/>
      <c r="F123" s="312">
        <v>3</v>
      </c>
      <c r="G123" s="513" t="s">
        <v>28</v>
      </c>
      <c r="H123" s="661"/>
      <c r="I123" s="193" t="s">
        <v>683</v>
      </c>
      <c r="J123" s="194" t="str">
        <f>IFERROR(VLOOKUP(I123,Database!$A$1:$D$377,3,FALSE),"")</f>
        <v>Fashion</v>
      </c>
      <c r="K123" s="194" t="str">
        <f>IFERROR(VLOOKUP(I123,Database!$A$1:$D$377,4,FALSE),"")</f>
        <v>Childrens clothing</v>
      </c>
      <c r="L123" s="222" t="s">
        <v>28</v>
      </c>
      <c r="M123" s="194" t="s">
        <v>78</v>
      </c>
      <c r="N123" s="195"/>
      <c r="O123" s="195" t="s">
        <v>659</v>
      </c>
      <c r="P123" s="78" t="s">
        <v>671</v>
      </c>
      <c r="Q123" s="197" t="s">
        <v>30</v>
      </c>
      <c r="R123" s="197" t="s">
        <v>624</v>
      </c>
      <c r="S123" s="197">
        <v>2</v>
      </c>
      <c r="T123" s="195">
        <v>6</v>
      </c>
      <c r="U123" s="310">
        <v>50</v>
      </c>
      <c r="V123" s="223">
        <v>50</v>
      </c>
      <c r="W123" s="198">
        <f t="shared" si="59"/>
        <v>0</v>
      </c>
      <c r="X123" s="199"/>
      <c r="Y123" s="200">
        <f t="shared" si="57"/>
        <v>0</v>
      </c>
      <c r="Z123" s="201">
        <f>IF(V123&gt;=1,Database!$H$9,"")</f>
        <v>0.2</v>
      </c>
      <c r="AA123" s="202">
        <f t="shared" si="55"/>
        <v>0</v>
      </c>
      <c r="AB123" s="202">
        <f t="shared" si="60"/>
        <v>0</v>
      </c>
      <c r="AC123" s="88"/>
      <c r="AD123" s="237">
        <f t="shared" si="61"/>
        <v>0</v>
      </c>
      <c r="AE123" s="203"/>
      <c r="AF123" s="113"/>
    </row>
    <row r="124" spans="1:32" ht="22.5" customHeight="1" thickBot="1">
      <c r="A124" s="738"/>
      <c r="B124" s="736"/>
      <c r="C124" s="713"/>
      <c r="D124" s="713"/>
      <c r="E124" s="713"/>
      <c r="F124" s="81">
        <v>4</v>
      </c>
      <c r="G124" s="81"/>
      <c r="H124" s="81"/>
      <c r="I124" s="40"/>
      <c r="J124" s="69" t="str">
        <f>IFERROR(VLOOKUP(I124,Database!$A$1:$D$377,3,FALSE),"")</f>
        <v/>
      </c>
      <c r="K124" s="69" t="str">
        <f>IFERROR(VLOOKUP(I124,Database!$A$1:$D$377,4,FALSE),"")</f>
        <v/>
      </c>
      <c r="L124" s="43"/>
      <c r="M124" s="69" t="str">
        <f>IFERROR(VLOOKUP($I124,Database!$A$2:$D$908,2,FALSE),"")</f>
        <v/>
      </c>
      <c r="N124" s="46"/>
      <c r="O124" s="46"/>
      <c r="P124" s="78" t="s">
        <v>672</v>
      </c>
      <c r="Q124" s="44" t="s">
        <v>52</v>
      </c>
      <c r="R124" s="44"/>
      <c r="S124" s="44"/>
      <c r="T124" s="46"/>
      <c r="U124" s="114">
        <v>50</v>
      </c>
      <c r="V124" s="48"/>
      <c r="W124" s="121">
        <f t="shared" si="59"/>
        <v>50</v>
      </c>
      <c r="X124" s="49"/>
      <c r="Y124" s="90" t="str">
        <f t="shared" si="57"/>
        <v/>
      </c>
      <c r="Z124" s="91" t="str">
        <f>IF(V124&gt;=1,Database!$H$9,"")</f>
        <v/>
      </c>
      <c r="AA124" s="92" t="str">
        <f t="shared" si="55"/>
        <v/>
      </c>
      <c r="AB124" s="92">
        <f t="shared" si="60"/>
        <v>0</v>
      </c>
      <c r="AC124" s="331"/>
      <c r="AD124" s="441"/>
      <c r="AE124" s="52"/>
      <c r="AF124" s="113"/>
    </row>
    <row r="125" spans="1:32" ht="21.75" customHeight="1">
      <c r="A125" s="738"/>
      <c r="B125" s="734">
        <f>B121+7</f>
        <v>41405</v>
      </c>
      <c r="C125" s="711">
        <f>C121+7</f>
        <v>41411</v>
      </c>
      <c r="D125" s="711">
        <f t="shared" ref="D125" si="63">D121+7</f>
        <v>41415</v>
      </c>
      <c r="E125" s="733" t="s">
        <v>705</v>
      </c>
      <c r="F125" s="468">
        <v>1</v>
      </c>
      <c r="G125" s="526"/>
      <c r="H125" s="526"/>
      <c r="I125" s="527"/>
      <c r="J125" s="528" t="str">
        <f>IFERROR(VLOOKUP(I125,Database!$A$1:$D$377,3,FALSE),"")</f>
        <v/>
      </c>
      <c r="K125" s="528" t="str">
        <f>IFERROR(VLOOKUP(I125,Database!$A$1:$D$377,4,FALSE),"")</f>
        <v/>
      </c>
      <c r="L125" s="527"/>
      <c r="M125" s="528" t="str">
        <f>IFERROR(VLOOKUP($I125,Database!$A$2:$D$908,2,FALSE),"")</f>
        <v/>
      </c>
      <c r="N125" s="527"/>
      <c r="O125" s="527"/>
      <c r="P125" s="594" t="s">
        <v>672</v>
      </c>
      <c r="Q125" s="530"/>
      <c r="R125" s="530"/>
      <c r="S125" s="530"/>
      <c r="T125" s="595"/>
      <c r="U125" s="596">
        <v>50</v>
      </c>
      <c r="V125" s="597"/>
      <c r="W125" s="532">
        <f t="shared" si="59"/>
        <v>50</v>
      </c>
      <c r="X125" s="533"/>
      <c r="Y125" s="534" t="str">
        <f t="shared" si="57"/>
        <v/>
      </c>
      <c r="Z125" s="535" t="str">
        <f>IF(V125&gt;=1,Database!$H$9,"")</f>
        <v/>
      </c>
      <c r="AA125" s="536">
        <v>0</v>
      </c>
      <c r="AB125" s="537">
        <f>IFERROR(IF(M125="Agency",(Y125*(Z125-0.1)),Y125*Z125),)</f>
        <v>0</v>
      </c>
      <c r="AC125" s="537">
        <f>U125*12</f>
        <v>600</v>
      </c>
      <c r="AD125" s="587">
        <f t="shared" ref="AD125:AD132" si="64">AA125-AC125</f>
        <v>-600</v>
      </c>
      <c r="AE125" s="53"/>
      <c r="AF125" s="111"/>
    </row>
    <row r="126" spans="1:32" ht="21.75" customHeight="1">
      <c r="A126" s="738"/>
      <c r="B126" s="735"/>
      <c r="C126" s="712"/>
      <c r="D126" s="712"/>
      <c r="E126" s="712"/>
      <c r="F126" s="73">
        <v>2</v>
      </c>
      <c r="G126" s="520" t="s">
        <v>28</v>
      </c>
      <c r="H126" s="520"/>
      <c r="I126" s="224" t="s">
        <v>409</v>
      </c>
      <c r="J126" s="225" t="str">
        <f>IFERROR(VLOOKUP(I126,Database!$A$1:$D$377,3,FALSE),"")</f>
        <v>Home</v>
      </c>
      <c r="K126" s="225" t="str">
        <f>IFERROR(VLOOKUP(I126,Database!$A$1:$D$377,4,FALSE),"")</f>
        <v>Furniture</v>
      </c>
      <c r="L126" s="224" t="s">
        <v>28</v>
      </c>
      <c r="M126" s="225" t="str">
        <f>IFERROR(VLOOKUP($I126,Database!$A$2:$D$908,2,FALSE),"")</f>
        <v>Agency</v>
      </c>
      <c r="N126" s="270" t="s">
        <v>29</v>
      </c>
      <c r="O126" s="270" t="s">
        <v>749</v>
      </c>
      <c r="P126" s="505">
        <v>903936</v>
      </c>
      <c r="Q126" s="227" t="s">
        <v>30</v>
      </c>
      <c r="R126" s="227" t="s">
        <v>650</v>
      </c>
      <c r="S126" s="227">
        <v>8</v>
      </c>
      <c r="T126" s="270">
        <v>10</v>
      </c>
      <c r="U126" s="271">
        <v>50</v>
      </c>
      <c r="V126" s="272">
        <v>50</v>
      </c>
      <c r="W126" s="326">
        <f>U126-V126</f>
        <v>0</v>
      </c>
      <c r="X126" s="327">
        <v>33</v>
      </c>
      <c r="Y126" s="86">
        <f t="shared" si="57"/>
        <v>1650</v>
      </c>
      <c r="Z126" s="87">
        <f>IF(V126&gt;=1,Database!$H$9,"")</f>
        <v>0.2</v>
      </c>
      <c r="AA126" s="88">
        <f t="shared" ref="AA126:AA128" si="65">IF(Q126="Available","",IF(Q126="Booked",(Y126*(1-Z126)),IF(Q126="1st Option",(Y126*(1-Z126)), IF(Q126="2nd Option","",""))))</f>
        <v>1320</v>
      </c>
      <c r="AB126" s="88">
        <f t="shared" ref="AB126:AB128" si="66">IFERROR(IF(M126="Agency",(Y126*(Z126-0.1)),Y126*Z126),)</f>
        <v>165</v>
      </c>
      <c r="AC126" s="233"/>
      <c r="AD126" s="237">
        <f t="shared" si="64"/>
        <v>1320</v>
      </c>
      <c r="AE126" s="89"/>
      <c r="AF126" s="113"/>
    </row>
    <row r="127" spans="1:32" ht="21.75" customHeight="1">
      <c r="A127" s="738"/>
      <c r="B127" s="735"/>
      <c r="C127" s="712"/>
      <c r="D127" s="712"/>
      <c r="E127" s="712"/>
      <c r="F127" s="312">
        <v>3</v>
      </c>
      <c r="G127" s="323" t="s">
        <v>28</v>
      </c>
      <c r="H127" s="205"/>
      <c r="I127" s="193" t="s">
        <v>32</v>
      </c>
      <c r="J127" s="194" t="str">
        <f>IFERROR(VLOOKUP(I127,Database!$A$1:$D$377,3,FALSE),"")</f>
        <v>Home</v>
      </c>
      <c r="K127" s="194" t="str">
        <f>IFERROR(VLOOKUP(I127,Database!$A$1:$D$377,4,FALSE),"")</f>
        <v>Home/Clothes</v>
      </c>
      <c r="L127" s="206" t="s">
        <v>28</v>
      </c>
      <c r="M127" s="194" t="s">
        <v>78</v>
      </c>
      <c r="N127" s="195" t="s">
        <v>29</v>
      </c>
      <c r="O127" s="195" t="s">
        <v>912</v>
      </c>
      <c r="P127" s="471">
        <v>903802</v>
      </c>
      <c r="Q127" s="197" t="s">
        <v>30</v>
      </c>
      <c r="R127" s="197" t="s">
        <v>913</v>
      </c>
      <c r="S127" s="197">
        <v>2</v>
      </c>
      <c r="T127" s="195">
        <v>5</v>
      </c>
      <c r="U127" s="112">
        <v>50</v>
      </c>
      <c r="V127" s="516">
        <v>23.4</v>
      </c>
      <c r="W127" s="524">
        <f>U127-V127</f>
        <v>26.6</v>
      </c>
      <c r="X127" s="199">
        <v>35</v>
      </c>
      <c r="Y127" s="200">
        <f t="shared" si="57"/>
        <v>819</v>
      </c>
      <c r="Z127" s="201">
        <f>IF(V127&gt;=1,Database!$H$9,"")</f>
        <v>0.2</v>
      </c>
      <c r="AA127" s="202">
        <f t="shared" si="65"/>
        <v>655.20000000000005</v>
      </c>
      <c r="AB127" s="202">
        <f t="shared" si="66"/>
        <v>163.80000000000001</v>
      </c>
      <c r="AC127" s="88"/>
      <c r="AD127" s="237">
        <f t="shared" si="64"/>
        <v>655.20000000000005</v>
      </c>
      <c r="AE127" s="203" t="s">
        <v>940</v>
      </c>
      <c r="AF127" s="113"/>
    </row>
    <row r="128" spans="1:32" ht="22.5" customHeight="1" thickBot="1">
      <c r="A128" s="738"/>
      <c r="B128" s="736"/>
      <c r="C128" s="713"/>
      <c r="D128" s="713"/>
      <c r="E128" s="713"/>
      <c r="F128" s="81">
        <v>4</v>
      </c>
      <c r="G128" s="590"/>
      <c r="H128" s="590"/>
      <c r="I128" s="571"/>
      <c r="J128" s="572" t="str">
        <f>IFERROR(VLOOKUP(I128,Database!$A$1:$D$377,3,FALSE),"")</f>
        <v/>
      </c>
      <c r="K128" s="572" t="str">
        <f>IFERROR(VLOOKUP(I128,Database!$A$1:$D$377,4,FALSE),"")</f>
        <v/>
      </c>
      <c r="L128" s="573"/>
      <c r="M128" s="572" t="str">
        <f>IFERROR(VLOOKUP($I128,Database!$A$2:$D$908,2,FALSE),"")</f>
        <v/>
      </c>
      <c r="N128" s="574"/>
      <c r="O128" s="574"/>
      <c r="P128" s="575"/>
      <c r="Q128" s="576"/>
      <c r="R128" s="576"/>
      <c r="S128" s="576"/>
      <c r="T128" s="574"/>
      <c r="U128" s="591">
        <v>50</v>
      </c>
      <c r="V128" s="578"/>
      <c r="W128" s="592">
        <f t="shared" si="59"/>
        <v>50</v>
      </c>
      <c r="X128" s="579"/>
      <c r="Y128" s="580" t="str">
        <f t="shared" si="57"/>
        <v/>
      </c>
      <c r="Z128" s="581" t="str">
        <f>IF(V128&gt;=1,Database!$H$9,"")</f>
        <v/>
      </c>
      <c r="AA128" s="582" t="str">
        <f t="shared" si="65"/>
        <v/>
      </c>
      <c r="AB128" s="582">
        <f t="shared" si="66"/>
        <v>0</v>
      </c>
      <c r="AC128" s="552"/>
      <c r="AD128" s="593"/>
      <c r="AE128" s="52" t="s">
        <v>941</v>
      </c>
      <c r="AF128" s="113"/>
    </row>
    <row r="129" spans="1:32" ht="21.75" customHeight="1">
      <c r="A129" s="738"/>
      <c r="B129" s="734">
        <f>B125+7</f>
        <v>41412</v>
      </c>
      <c r="C129" s="711">
        <f>C125+7</f>
        <v>41418</v>
      </c>
      <c r="D129" s="711">
        <f>D125+7</f>
        <v>41422</v>
      </c>
      <c r="E129" s="733" t="s">
        <v>706</v>
      </c>
      <c r="F129" s="468">
        <v>1</v>
      </c>
      <c r="G129" s="468" t="s">
        <v>28</v>
      </c>
      <c r="H129" s="468"/>
      <c r="I129" s="41" t="s">
        <v>43</v>
      </c>
      <c r="J129" s="71" t="str">
        <f>IFERROR(VLOOKUP(I129,Database!$A$1:$D$377,3,FALSE),"")</f>
        <v>Drinks</v>
      </c>
      <c r="K129" s="71" t="str">
        <f>IFERROR(VLOOKUP(I129,Database!$A$1:$D$377,4,FALSE),"")</f>
        <v>Coffee</v>
      </c>
      <c r="L129" s="42" t="s">
        <v>28</v>
      </c>
      <c r="M129" s="71" t="str">
        <f>IFERROR(VLOOKUP($I129,Database!$A$2:$D$908,2,FALSE),"")</f>
        <v>Direct</v>
      </c>
      <c r="N129" s="41" t="s">
        <v>29</v>
      </c>
      <c r="O129" s="41" t="s">
        <v>938</v>
      </c>
      <c r="P129" s="505">
        <v>904244</v>
      </c>
      <c r="Q129" s="45" t="s">
        <v>30</v>
      </c>
      <c r="R129" s="45" t="s">
        <v>913</v>
      </c>
      <c r="S129" s="45">
        <v>2</v>
      </c>
      <c r="T129" s="269">
        <v>5</v>
      </c>
      <c r="U129" s="305">
        <v>50</v>
      </c>
      <c r="V129" s="300">
        <v>50</v>
      </c>
      <c r="W129" s="119">
        <f t="shared" ref="W129:W132" si="67">U129-V129</f>
        <v>0</v>
      </c>
      <c r="X129" s="82"/>
      <c r="Y129" s="83">
        <f t="shared" si="57"/>
        <v>0</v>
      </c>
      <c r="Z129" s="66">
        <f>IF(V129&gt;=1,Database!$H$9,"")</f>
        <v>0.2</v>
      </c>
      <c r="AA129" s="67">
        <f>IF(Q129="Available","",IF(Q129="Booked",(Y129*(1-Z129)),IF(Q129="1st Option",(Y129*(1-Z129)), IF(Q129="2nd Option","",""))))</f>
        <v>0</v>
      </c>
      <c r="AB129" s="84">
        <f>IFERROR(IF(M129="Agency",(Y129*(Z129-0.1)),Y129*Z129),)</f>
        <v>0</v>
      </c>
      <c r="AC129" s="84">
        <f>U129*12</f>
        <v>600</v>
      </c>
      <c r="AD129" s="330">
        <f t="shared" si="64"/>
        <v>-600</v>
      </c>
      <c r="AE129" s="53"/>
      <c r="AF129" s="111"/>
    </row>
    <row r="130" spans="1:32" ht="21.75" customHeight="1">
      <c r="A130" s="738"/>
      <c r="B130" s="735"/>
      <c r="C130" s="712"/>
      <c r="D130" s="712"/>
      <c r="E130" s="712"/>
      <c r="F130" s="73">
        <v>2</v>
      </c>
      <c r="G130" s="73" t="s">
        <v>28</v>
      </c>
      <c r="H130" s="73"/>
      <c r="I130" s="74" t="s">
        <v>935</v>
      </c>
      <c r="J130" s="76" t="str">
        <f>IFERROR(VLOOKUP(I130,Database!$A$1:$D$377,3,FALSE),"")</f>
        <v>Gardening</v>
      </c>
      <c r="K130" s="76" t="str">
        <f>IFERROR(VLOOKUP(I130,Database!$A$1:$D$377,4,FALSE),"")</f>
        <v>Seed boxes</v>
      </c>
      <c r="L130" s="75" t="s">
        <v>28</v>
      </c>
      <c r="M130" s="76" t="str">
        <f>IFERROR(VLOOKUP($I130,Database!$A$2:$D$908,2,FALSE),"")</f>
        <v>Direct</v>
      </c>
      <c r="N130" s="77" t="s">
        <v>29</v>
      </c>
      <c r="O130" s="77" t="s">
        <v>651</v>
      </c>
      <c r="P130" s="334" t="s">
        <v>670</v>
      </c>
      <c r="Q130" s="227" t="s">
        <v>30</v>
      </c>
      <c r="R130" s="227" t="s">
        <v>650</v>
      </c>
      <c r="S130" s="227">
        <v>2</v>
      </c>
      <c r="T130" s="270">
        <v>3</v>
      </c>
      <c r="U130" s="271">
        <v>50</v>
      </c>
      <c r="V130" s="272">
        <v>50</v>
      </c>
      <c r="W130" s="326">
        <f t="shared" si="67"/>
        <v>0</v>
      </c>
      <c r="X130" s="327"/>
      <c r="Y130" s="86">
        <f t="shared" si="57"/>
        <v>0</v>
      </c>
      <c r="Z130" s="87">
        <f>IF(V130&gt;=1,Database!$H$9,"")</f>
        <v>0.2</v>
      </c>
      <c r="AA130" s="88">
        <f t="shared" ref="AA130:AA132" si="68">IF(Q130="Available","",IF(Q130="Booked",(Y130*(1-Z130)),IF(Q130="1st Option",(Y130*(1-Z130)), IF(Q130="2nd Option","",""))))</f>
        <v>0</v>
      </c>
      <c r="AB130" s="88">
        <f t="shared" ref="AB130:AB132" si="69">IFERROR(IF(M130="Agency",(Y130*(Z130-0.1)),Y130*Z130),)</f>
        <v>0</v>
      </c>
      <c r="AC130" s="233"/>
      <c r="AD130" s="88">
        <f t="shared" si="64"/>
        <v>0</v>
      </c>
      <c r="AE130" s="89" t="s">
        <v>939</v>
      </c>
      <c r="AF130" s="113"/>
    </row>
    <row r="131" spans="1:32" ht="21.75" customHeight="1">
      <c r="A131" s="738"/>
      <c r="B131" s="735"/>
      <c r="C131" s="712"/>
      <c r="D131" s="712"/>
      <c r="E131" s="712"/>
      <c r="F131" s="312">
        <v>3</v>
      </c>
      <c r="G131" s="513" t="s">
        <v>28</v>
      </c>
      <c r="H131" s="661"/>
      <c r="I131" s="193" t="s">
        <v>539</v>
      </c>
      <c r="J131" s="194" t="str">
        <f>IFERROR(VLOOKUP(I131,Database!$A$1:$D$377,3,FALSE),"")</f>
        <v>Home</v>
      </c>
      <c r="K131" s="194" t="str">
        <f>IFERROR(VLOOKUP(I131,Database!$A$1:$D$377,4,FALSE),"")</f>
        <v>Furniture</v>
      </c>
      <c r="L131" s="222" t="s">
        <v>28</v>
      </c>
      <c r="M131" s="76" t="str">
        <f>IFERROR(VLOOKUP($I131,Database!$A$2:$D$908,2,FALSE),"")</f>
        <v>Direct</v>
      </c>
      <c r="N131" s="195" t="s">
        <v>928</v>
      </c>
      <c r="O131" s="195" t="s">
        <v>918</v>
      </c>
      <c r="P131" s="505">
        <v>904143</v>
      </c>
      <c r="Q131" s="197" t="s">
        <v>30</v>
      </c>
      <c r="R131" s="197" t="s">
        <v>913</v>
      </c>
      <c r="S131" s="197">
        <v>2</v>
      </c>
      <c r="T131" s="195">
        <v>4.8</v>
      </c>
      <c r="U131" s="310">
        <v>50</v>
      </c>
      <c r="V131" s="223">
        <v>50</v>
      </c>
      <c r="W131" s="198">
        <f t="shared" si="67"/>
        <v>0</v>
      </c>
      <c r="X131" s="199">
        <v>35</v>
      </c>
      <c r="Y131" s="200">
        <f t="shared" si="57"/>
        <v>1750</v>
      </c>
      <c r="Z131" s="201">
        <f>IF(V131&gt;=1,Database!$H$9,"")</f>
        <v>0.2</v>
      </c>
      <c r="AA131" s="202">
        <f t="shared" si="68"/>
        <v>1400</v>
      </c>
      <c r="AB131" s="202">
        <f t="shared" si="69"/>
        <v>350</v>
      </c>
      <c r="AC131" s="233"/>
      <c r="AD131" s="237">
        <f>AA131-AC131</f>
        <v>1400</v>
      </c>
      <c r="AE131" s="203" t="s">
        <v>939</v>
      </c>
      <c r="AF131" s="113"/>
    </row>
    <row r="132" spans="1:32" ht="22.5" customHeight="1" thickBot="1">
      <c r="A132" s="739"/>
      <c r="B132" s="736"/>
      <c r="C132" s="713"/>
      <c r="D132" s="713"/>
      <c r="E132" s="713"/>
      <c r="F132" s="81">
        <v>4</v>
      </c>
      <c r="G132" s="81" t="s">
        <v>28</v>
      </c>
      <c r="H132" s="81"/>
      <c r="I132" s="40" t="s">
        <v>681</v>
      </c>
      <c r="J132" s="355" t="str">
        <f>IFERROR(VLOOKUP(I132,Database!$A$1:$D$377,3,FALSE),"")</f>
        <v>Food</v>
      </c>
      <c r="K132" s="69" t="str">
        <f>IFERROR(VLOOKUP(I132,Database!$A$1:$D$377,4,FALSE),"")</f>
        <v>Food delivery</v>
      </c>
      <c r="L132" s="43" t="s">
        <v>28</v>
      </c>
      <c r="M132" s="69" t="str">
        <f>IFERROR(VLOOKUP($I132,Database!$A$2:$D$908,2,FALSE),"")</f>
        <v>Direct</v>
      </c>
      <c r="N132" s="46"/>
      <c r="O132" s="46" t="s">
        <v>651</v>
      </c>
      <c r="P132" s="334"/>
      <c r="Q132" s="44" t="s">
        <v>30</v>
      </c>
      <c r="R132" s="44" t="s">
        <v>624</v>
      </c>
      <c r="S132" s="44">
        <v>2</v>
      </c>
      <c r="T132" s="46">
        <v>5</v>
      </c>
      <c r="U132" s="114">
        <v>50</v>
      </c>
      <c r="V132" s="48">
        <v>5</v>
      </c>
      <c r="W132" s="121">
        <f t="shared" si="67"/>
        <v>45</v>
      </c>
      <c r="X132" s="49"/>
      <c r="Y132" s="90">
        <f t="shared" si="57"/>
        <v>0</v>
      </c>
      <c r="Z132" s="91">
        <f>IF(V132&gt;=1,Database!$H$9,"")</f>
        <v>0.2</v>
      </c>
      <c r="AA132" s="92">
        <f t="shared" si="68"/>
        <v>0</v>
      </c>
      <c r="AB132" s="92">
        <f t="shared" si="69"/>
        <v>0</v>
      </c>
      <c r="AC132" s="232"/>
      <c r="AD132" s="441">
        <f t="shared" si="64"/>
        <v>0</v>
      </c>
      <c r="AE132" s="52" t="s">
        <v>939</v>
      </c>
      <c r="AF132" s="113"/>
    </row>
    <row r="133" spans="1:32" s="109" customFormat="1" ht="18" customHeight="1" thickBot="1">
      <c r="A133" s="168"/>
      <c r="B133" s="167"/>
      <c r="C133" s="167"/>
      <c r="D133" s="167"/>
      <c r="E133" s="167"/>
      <c r="F133" s="166"/>
      <c r="G133" s="166"/>
      <c r="H133" s="166"/>
      <c r="I133" s="166"/>
      <c r="J133" s="165"/>
      <c r="K133" s="166"/>
      <c r="L133" s="166"/>
      <c r="M133" s="166"/>
      <c r="N133" s="166"/>
      <c r="O133" s="166"/>
      <c r="P133" s="166"/>
      <c r="Q133" s="164"/>
      <c r="R133" s="166"/>
      <c r="S133" s="166"/>
      <c r="T133" s="163">
        <f>SUM(T113:T132)</f>
        <v>86.8</v>
      </c>
      <c r="U133" s="162">
        <f>SUM(U113:U132)</f>
        <v>1000</v>
      </c>
      <c r="V133" s="162">
        <f>SUM(V113:V132)</f>
        <v>651.79999999999995</v>
      </c>
      <c r="W133" s="161">
        <f>SUM(W113:W132)</f>
        <v>348.2</v>
      </c>
      <c r="X133" s="163"/>
      <c r="Y133" s="163"/>
      <c r="Z133" s="160"/>
      <c r="AA133" s="159">
        <f>SUM(AA113:AA132)</f>
        <v>4695.2</v>
      </c>
      <c r="AB133" s="159">
        <f>SUM(AB113:AB132)</f>
        <v>1008.8</v>
      </c>
      <c r="AC133" s="159">
        <f>SUM(AC113:AC132)</f>
        <v>1800</v>
      </c>
      <c r="AD133" s="455">
        <f>SUM(AD113:AD132)</f>
        <v>2895.2</v>
      </c>
      <c r="AE133" s="158"/>
      <c r="AF133" s="113"/>
    </row>
    <row r="134" spans="1:32" ht="17.25" customHeight="1">
      <c r="A134" s="115"/>
      <c r="J134" s="116"/>
      <c r="U134" s="99"/>
      <c r="V134" s="157">
        <f>SUMIF(Q113:Q132,"Booked",V113:V132)</f>
        <v>651.79999999999995</v>
      </c>
      <c r="W134" s="156" t="s">
        <v>36</v>
      </c>
      <c r="X134" s="125"/>
      <c r="Y134" s="126"/>
      <c r="Z134" s="126"/>
      <c r="AA134" s="155">
        <f>SUMIF(Q113:Q132,"Booked",AA113:AA132)</f>
        <v>4695.2</v>
      </c>
      <c r="AB134" s="155"/>
      <c r="AC134" s="155"/>
      <c r="AD134" s="155"/>
      <c r="AE134" s="154" t="s">
        <v>37</v>
      </c>
      <c r="AF134" s="122"/>
    </row>
    <row r="135" spans="1:32" ht="12.75" customHeight="1">
      <c r="J135" s="116"/>
      <c r="Q135" s="117"/>
      <c r="T135" s="118"/>
      <c r="U135" s="99"/>
      <c r="V135" s="157">
        <f>SUMIF(Q113:Q132,"1ST Option",V113:V132)</f>
        <v>0</v>
      </c>
      <c r="W135" s="156" t="s">
        <v>38</v>
      </c>
      <c r="X135" s="127"/>
      <c r="Y135" s="127"/>
      <c r="Z135" s="127"/>
      <c r="AA135" s="153">
        <f>SUMIF(Q113:Q132,"1ST Option",AA113:AA132)</f>
        <v>0</v>
      </c>
      <c r="AB135" s="153"/>
      <c r="AC135" s="153"/>
      <c r="AD135" s="153"/>
      <c r="AE135" s="152" t="s">
        <v>39</v>
      </c>
      <c r="AF135" s="123"/>
    </row>
    <row r="136" spans="1:32" ht="16.5" customHeight="1">
      <c r="C136" s="469"/>
      <c r="D136" s="469"/>
      <c r="J136" s="116"/>
      <c r="Q136" s="117"/>
      <c r="T136" s="118"/>
      <c r="U136" s="99"/>
      <c r="V136" s="157">
        <f>V134+V135</f>
        <v>651.79999999999995</v>
      </c>
      <c r="W136" s="156" t="s">
        <v>40</v>
      </c>
      <c r="X136" s="127"/>
      <c r="Y136" s="127"/>
      <c r="Z136" s="127"/>
      <c r="AA136" s="155">
        <f>AA135+AA134</f>
        <v>4695.2</v>
      </c>
      <c r="AB136" s="155"/>
      <c r="AC136" s="155"/>
      <c r="AD136" s="155"/>
      <c r="AE136" s="154" t="s">
        <v>40</v>
      </c>
      <c r="AF136" s="122"/>
    </row>
    <row r="137" spans="1:32" ht="31.5">
      <c r="C137" s="469" t="s">
        <v>742</v>
      </c>
      <c r="AA137" s="746" t="s">
        <v>748</v>
      </c>
      <c r="AB137" s="746"/>
      <c r="AC137" s="746"/>
      <c r="AD137" s="746"/>
      <c r="AE137" s="746"/>
      <c r="AF137" s="124"/>
    </row>
    <row r="138" spans="1:32" ht="26.25" customHeight="1" thickBot="1">
      <c r="A138" s="173" t="s">
        <v>691</v>
      </c>
      <c r="C138" s="105"/>
      <c r="L138" s="51"/>
      <c r="M138" s="51"/>
      <c r="N138" s="51"/>
      <c r="P138" s="51"/>
      <c r="Q138" s="51"/>
      <c r="R138" s="51"/>
      <c r="S138" s="51"/>
      <c r="T138" s="106"/>
      <c r="U138" s="51"/>
      <c r="V138" s="51"/>
      <c r="W138" s="107"/>
      <c r="X138" s="51"/>
      <c r="Y138" s="51"/>
      <c r="Z138" s="108"/>
      <c r="AA138" s="51"/>
      <c r="AB138" s="51"/>
      <c r="AC138" s="51"/>
      <c r="AD138" s="51"/>
      <c r="AE138" s="51"/>
      <c r="AF138" s="128"/>
    </row>
    <row r="139" spans="1:32" s="109" customFormat="1" ht="50.25" customHeight="1" thickBot="1">
      <c r="A139" s="228" t="s">
        <v>2</v>
      </c>
      <c r="B139" s="229" t="s">
        <v>635</v>
      </c>
      <c r="C139" s="229" t="s">
        <v>636</v>
      </c>
      <c r="D139" s="229" t="s">
        <v>3</v>
      </c>
      <c r="E139" s="229" t="s">
        <v>637</v>
      </c>
      <c r="F139" s="264" t="s">
        <v>4</v>
      </c>
      <c r="G139" s="264" t="s">
        <v>934</v>
      </c>
      <c r="H139" s="264"/>
      <c r="I139" s="264" t="s">
        <v>5</v>
      </c>
      <c r="J139" s="229" t="s">
        <v>6</v>
      </c>
      <c r="K139" s="229" t="s">
        <v>7</v>
      </c>
      <c r="L139" s="229" t="s">
        <v>8</v>
      </c>
      <c r="M139" s="229" t="s">
        <v>9</v>
      </c>
      <c r="N139" s="229" t="s">
        <v>10</v>
      </c>
      <c r="O139" s="229" t="s">
        <v>11</v>
      </c>
      <c r="P139" s="264" t="s">
        <v>12</v>
      </c>
      <c r="Q139" s="265" t="s">
        <v>13</v>
      </c>
      <c r="R139" s="264" t="s">
        <v>14</v>
      </c>
      <c r="S139" s="229" t="s">
        <v>50</v>
      </c>
      <c r="T139" s="264" t="s">
        <v>16</v>
      </c>
      <c r="U139" s="229" t="s">
        <v>17</v>
      </c>
      <c r="V139" s="229" t="s">
        <v>18</v>
      </c>
      <c r="W139" s="264" t="s">
        <v>19</v>
      </c>
      <c r="X139" s="264" t="s">
        <v>20</v>
      </c>
      <c r="Y139" s="264" t="s">
        <v>21</v>
      </c>
      <c r="Z139" s="266" t="s">
        <v>22</v>
      </c>
      <c r="AA139" s="264" t="s">
        <v>23</v>
      </c>
      <c r="AB139" s="229" t="s">
        <v>24</v>
      </c>
      <c r="AC139" s="229" t="s">
        <v>646</v>
      </c>
      <c r="AD139" s="229" t="s">
        <v>647</v>
      </c>
      <c r="AE139" s="267" t="s">
        <v>25</v>
      </c>
      <c r="AF139" s="129"/>
    </row>
    <row r="140" spans="1:32" ht="21.75" customHeight="1">
      <c r="A140" s="759" t="s">
        <v>746</v>
      </c>
      <c r="B140" s="734">
        <f>B129+7</f>
        <v>41419</v>
      </c>
      <c r="C140" s="711">
        <f>C129+7</f>
        <v>41425</v>
      </c>
      <c r="D140" s="711">
        <f>D129+7</f>
        <v>41429</v>
      </c>
      <c r="E140" s="711" t="s">
        <v>707</v>
      </c>
      <c r="F140" s="468">
        <v>1</v>
      </c>
      <c r="G140" s="468" t="s">
        <v>28</v>
      </c>
      <c r="H140" s="468"/>
      <c r="I140" s="41" t="s">
        <v>653</v>
      </c>
      <c r="J140" s="71" t="str">
        <f>IFERROR(VLOOKUP(I140,Database!$A$1:$D$377,3,FALSE),"")</f>
        <v>Home</v>
      </c>
      <c r="K140" s="71" t="str">
        <f>IFERROR(VLOOKUP(I140,Database!$A$1:$D$377,4,FALSE),"")</f>
        <v>Kitchens</v>
      </c>
      <c r="L140" s="41" t="s">
        <v>28</v>
      </c>
      <c r="M140" s="71" t="str">
        <f>IFERROR(VLOOKUP($I140,Database!$A$2:$D$908,2,FALSE),"")</f>
        <v>Direct</v>
      </c>
      <c r="N140" s="41" t="s">
        <v>752</v>
      </c>
      <c r="O140" s="41" t="s">
        <v>651</v>
      </c>
      <c r="P140" s="432" t="s">
        <v>671</v>
      </c>
      <c r="Q140" s="45" t="s">
        <v>30</v>
      </c>
      <c r="R140" s="45"/>
      <c r="S140" s="45"/>
      <c r="T140" s="41"/>
      <c r="U140" s="110">
        <v>50</v>
      </c>
      <c r="V140" s="45">
        <v>50</v>
      </c>
      <c r="W140" s="119">
        <f>U140-V140</f>
        <v>0</v>
      </c>
      <c r="X140" s="82"/>
      <c r="Y140" s="83">
        <f>IF(Q140="Available","",IF(Q140="Booked",X140*V140,IF(Q140="1st Option",X140*V140,IF(Q140="2nd Option","",""))))</f>
        <v>0</v>
      </c>
      <c r="Z140" s="66">
        <f>IF(V140&gt;=1,Database!$H$9,"")</f>
        <v>0.2</v>
      </c>
      <c r="AA140" s="67">
        <f t="shared" ref="AA140:AA152" si="70">IF(Q140="Available","",IF(Q140="Booked",(Y140*(1-Z140)),IF(Q140="1st Option",(Y140*(1-Z140)), IF(Q140="2nd Option","",""))))</f>
        <v>0</v>
      </c>
      <c r="AB140" s="84">
        <f>IFERROR(IF(M140="Agency",(Y140*(Z140-0.1)),Y140*Z140),)</f>
        <v>0</v>
      </c>
      <c r="AC140" s="67">
        <v>1600</v>
      </c>
      <c r="AD140" s="261">
        <f>AA140-AC140</f>
        <v>-1600</v>
      </c>
      <c r="AE140" s="53"/>
      <c r="AF140" s="111"/>
    </row>
    <row r="141" spans="1:32" ht="21.75" customHeight="1">
      <c r="A141" s="715"/>
      <c r="B141" s="735"/>
      <c r="C141" s="712"/>
      <c r="D141" s="712"/>
      <c r="E141" s="712"/>
      <c r="F141" s="322">
        <v>2</v>
      </c>
      <c r="G141" s="322" t="s">
        <v>28</v>
      </c>
      <c r="H141" s="662"/>
      <c r="I141" s="224" t="s">
        <v>539</v>
      </c>
      <c r="J141" s="225" t="str">
        <f>IFERROR(VLOOKUP(I141,Database!$A$1:$D$377,3,FALSE),"")</f>
        <v>Home</v>
      </c>
      <c r="K141" s="225" t="str">
        <f>IFERROR(VLOOKUP(I141,Database!$A$1:$D$377,4,FALSE),"")</f>
        <v>Furniture</v>
      </c>
      <c r="L141" s="226" t="s">
        <v>28</v>
      </c>
      <c r="M141" s="225" t="str">
        <f>IFERROR(VLOOKUP($I141,Database!$A$2:$D$908,2,FALSE),"")</f>
        <v>Direct</v>
      </c>
      <c r="N141" s="270" t="s">
        <v>928</v>
      </c>
      <c r="O141" s="270" t="s">
        <v>918</v>
      </c>
      <c r="P141" s="471">
        <v>904143</v>
      </c>
      <c r="Q141" s="227" t="s">
        <v>30</v>
      </c>
      <c r="R141" s="227" t="s">
        <v>913</v>
      </c>
      <c r="S141" s="227">
        <v>2</v>
      </c>
      <c r="T141" s="270">
        <v>4.8</v>
      </c>
      <c r="U141" s="271">
        <v>50</v>
      </c>
      <c r="V141" s="272">
        <v>50</v>
      </c>
      <c r="W141" s="326">
        <f>U141-V141</f>
        <v>0</v>
      </c>
      <c r="X141" s="327">
        <v>35</v>
      </c>
      <c r="Y141" s="328">
        <f t="shared" ref="Y141:Y156" si="71">IF(Q141="Available","",IF(Q141="Booked",X141*V141,IF(Q141="1st Option",X141*V141,IF(Q141="2nd Option","",""))))</f>
        <v>1750</v>
      </c>
      <c r="Z141" s="329">
        <f>IF(V141&gt;=1,Database!$H$9,"")</f>
        <v>0.2</v>
      </c>
      <c r="AA141" s="330">
        <f t="shared" si="70"/>
        <v>1400</v>
      </c>
      <c r="AB141" s="330">
        <f t="shared" ref="AB141:AB152" si="72">IFERROR(IF(M141="Agency",(Y141*(Z141-0.1)),Y141*Z141),)</f>
        <v>350</v>
      </c>
      <c r="AC141" s="331"/>
      <c r="AD141" s="237">
        <f t="shared" ref="AD141:AD147" si="73">AA141-AC141</f>
        <v>1400</v>
      </c>
      <c r="AE141" s="332" t="s">
        <v>939</v>
      </c>
      <c r="AF141" s="113"/>
    </row>
    <row r="142" spans="1:32" ht="21.75" customHeight="1">
      <c r="A142" s="715"/>
      <c r="B142" s="735"/>
      <c r="C142" s="712"/>
      <c r="D142" s="712"/>
      <c r="E142" s="712"/>
      <c r="F142" s="312">
        <v>3</v>
      </c>
      <c r="G142" s="513" t="s">
        <v>28</v>
      </c>
      <c r="H142" s="661"/>
      <c r="I142" s="193" t="s">
        <v>648</v>
      </c>
      <c r="J142" s="194" t="str">
        <f>IFERROR(VLOOKUP(I142,Database!$A$1:$D$377,3,FALSE),"")</f>
        <v>Flowers</v>
      </c>
      <c r="K142" s="194" t="str">
        <f>IFERROR(VLOOKUP(I142,Database!$A$1:$D$377,4,FALSE),"")</f>
        <v>Flower Delivery</v>
      </c>
      <c r="L142" s="222" t="s">
        <v>28</v>
      </c>
      <c r="M142" s="194" t="s">
        <v>78</v>
      </c>
      <c r="N142" s="195" t="s">
        <v>29</v>
      </c>
      <c r="O142" s="195" t="s">
        <v>651</v>
      </c>
      <c r="P142" s="505">
        <v>904208</v>
      </c>
      <c r="Q142" s="197" t="s">
        <v>30</v>
      </c>
      <c r="R142" s="197" t="s">
        <v>650</v>
      </c>
      <c r="S142" s="197">
        <v>2</v>
      </c>
      <c r="T142" s="195">
        <v>4</v>
      </c>
      <c r="U142" s="310">
        <v>50</v>
      </c>
      <c r="V142" s="223">
        <v>50</v>
      </c>
      <c r="W142" s="603">
        <f>U142-V142</f>
        <v>0</v>
      </c>
      <c r="X142" s="199">
        <v>35</v>
      </c>
      <c r="Y142" s="200">
        <f t="shared" si="71"/>
        <v>1750</v>
      </c>
      <c r="Z142" s="201">
        <f>IF(V142&gt;=1,Database!$H$9,"")</f>
        <v>0.2</v>
      </c>
      <c r="AA142" s="202">
        <f t="shared" si="70"/>
        <v>1400</v>
      </c>
      <c r="AB142" s="202">
        <f t="shared" si="72"/>
        <v>350</v>
      </c>
      <c r="AC142" s="233"/>
      <c r="AD142" s="237">
        <f t="shared" si="73"/>
        <v>1400</v>
      </c>
      <c r="AE142" s="203"/>
      <c r="AF142" s="113"/>
    </row>
    <row r="143" spans="1:32" ht="22.5" customHeight="1">
      <c r="A143" s="715"/>
      <c r="B143" s="735"/>
      <c r="C143" s="712"/>
      <c r="D143" s="712"/>
      <c r="E143" s="712"/>
      <c r="F143" s="721">
        <v>4</v>
      </c>
      <c r="G143" s="721" t="s">
        <v>28</v>
      </c>
      <c r="H143" s="661"/>
      <c r="I143" s="761" t="s">
        <v>43</v>
      </c>
      <c r="J143" s="749" t="str">
        <f>IFERROR(VLOOKUP(I143,Database!$A$1:$D$377,3,FALSE),"")</f>
        <v>Drinks</v>
      </c>
      <c r="K143" s="749" t="str">
        <f>IFERROR(VLOOKUP(I143,Database!$A$1:$D$377,4,FALSE),"")</f>
        <v>Coffee</v>
      </c>
      <c r="L143" s="751" t="s">
        <v>28</v>
      </c>
      <c r="M143" s="749" t="str">
        <f>IFERROR(VLOOKUP($I143,Database!$A$2:$D$908,2,FALSE),"")</f>
        <v>Direct</v>
      </c>
      <c r="N143" s="77" t="s">
        <v>29</v>
      </c>
      <c r="O143" s="77" t="s">
        <v>938</v>
      </c>
      <c r="P143" s="505">
        <v>904245</v>
      </c>
      <c r="Q143" s="79" t="s">
        <v>30</v>
      </c>
      <c r="R143" s="79" t="s">
        <v>913</v>
      </c>
      <c r="S143" s="79">
        <v>2</v>
      </c>
      <c r="T143" s="77">
        <v>5</v>
      </c>
      <c r="U143" s="723">
        <v>50</v>
      </c>
      <c r="V143" s="80">
        <v>10</v>
      </c>
      <c r="W143" s="726">
        <f>U143-V143-V144</f>
        <v>0</v>
      </c>
      <c r="X143" s="85">
        <v>5</v>
      </c>
      <c r="Y143" s="86">
        <f t="shared" si="71"/>
        <v>50</v>
      </c>
      <c r="Z143" s="87">
        <v>1</v>
      </c>
      <c r="AA143" s="88">
        <f t="shared" si="70"/>
        <v>0</v>
      </c>
      <c r="AB143" s="88">
        <f t="shared" si="72"/>
        <v>50</v>
      </c>
      <c r="AC143" s="231"/>
      <c r="AD143" s="255">
        <f t="shared" si="73"/>
        <v>0</v>
      </c>
      <c r="AE143" s="89"/>
      <c r="AF143" s="113"/>
    </row>
    <row r="144" spans="1:32" ht="22.5" customHeight="1" thickBot="1">
      <c r="A144" s="715"/>
      <c r="B144" s="736"/>
      <c r="C144" s="713"/>
      <c r="D144" s="713"/>
      <c r="E144" s="713"/>
      <c r="F144" s="760"/>
      <c r="G144" s="760"/>
      <c r="H144" s="668"/>
      <c r="I144" s="754"/>
      <c r="J144" s="750"/>
      <c r="K144" s="750"/>
      <c r="L144" s="752"/>
      <c r="M144" s="750"/>
      <c r="N144" s="287" t="s">
        <v>656</v>
      </c>
      <c r="O144" s="287" t="s">
        <v>656</v>
      </c>
      <c r="P144" s="504">
        <v>904246</v>
      </c>
      <c r="Q144" s="288" t="s">
        <v>30</v>
      </c>
      <c r="R144" s="288" t="s">
        <v>913</v>
      </c>
      <c r="S144" s="288">
        <v>2</v>
      </c>
      <c r="T144" s="287">
        <v>5</v>
      </c>
      <c r="U144" s="753"/>
      <c r="V144" s="289">
        <v>40</v>
      </c>
      <c r="W144" s="747"/>
      <c r="X144" s="598">
        <v>35</v>
      </c>
      <c r="Y144" s="599">
        <f t="shared" si="71"/>
        <v>1400</v>
      </c>
      <c r="Z144" s="91">
        <f>IF(V144&gt;=1,Database!$H$9,"")</f>
        <v>0.2</v>
      </c>
      <c r="AA144" s="92">
        <f t="shared" ref="AA144" si="74">IF(Q144="Available","",IF(Q144="Booked",(Y144*(1-Z144)),IF(Q144="1st Option",(Y144*(1-Z144)), IF(Q144="2nd Option","",""))))</f>
        <v>1120</v>
      </c>
      <c r="AB144" s="92">
        <f t="shared" ref="AB144" si="75">IFERROR(IF(M144="Agency",(Y144*(Z144-0.1)),Y144*Z144),)</f>
        <v>280</v>
      </c>
      <c r="AC144" s="600"/>
      <c r="AD144" s="243">
        <f t="shared" si="73"/>
        <v>1120</v>
      </c>
      <c r="AE144" s="601"/>
      <c r="AF144" s="113"/>
    </row>
    <row r="145" spans="1:32" ht="21.75" customHeight="1">
      <c r="A145" s="715"/>
      <c r="B145" s="734">
        <f>B140+7</f>
        <v>41426</v>
      </c>
      <c r="C145" s="711">
        <f>C140+7</f>
        <v>41432</v>
      </c>
      <c r="D145" s="711">
        <f>D140+7</f>
        <v>41436</v>
      </c>
      <c r="E145" s="733" t="s">
        <v>708</v>
      </c>
      <c r="F145" s="468">
        <v>1</v>
      </c>
      <c r="G145" s="468"/>
      <c r="H145" s="468"/>
      <c r="I145" s="41"/>
      <c r="J145" s="71" t="str">
        <f>IFERROR(VLOOKUP(I145,Database!$A$1:$D$377,3,FALSE),"")</f>
        <v/>
      </c>
      <c r="K145" s="71" t="str">
        <f>IFERROR(VLOOKUP(I145,Database!$A$1:$D$377,4,FALSE),"")</f>
        <v/>
      </c>
      <c r="L145" s="42"/>
      <c r="M145" s="71" t="str">
        <f>IFERROR(VLOOKUP($I145,Database!$A$2:$D$908,2,FALSE),"")</f>
        <v/>
      </c>
      <c r="N145" s="41"/>
      <c r="O145" s="41"/>
      <c r="P145" s="432"/>
      <c r="Q145" s="45" t="s">
        <v>52</v>
      </c>
      <c r="R145" s="45"/>
      <c r="S145" s="45"/>
      <c r="T145" s="41"/>
      <c r="U145" s="110">
        <v>50</v>
      </c>
      <c r="V145" s="45"/>
      <c r="W145" s="119">
        <f>U145-V145</f>
        <v>50</v>
      </c>
      <c r="X145" s="82"/>
      <c r="Y145" s="83" t="str">
        <f t="shared" si="71"/>
        <v/>
      </c>
      <c r="Z145" s="66" t="str">
        <f>IF(V145&gt;=1,Database!$H$9,"")</f>
        <v/>
      </c>
      <c r="AA145" s="67">
        <v>0</v>
      </c>
      <c r="AB145" s="84">
        <f t="shared" si="72"/>
        <v>0</v>
      </c>
      <c r="AC145" s="84">
        <v>1600</v>
      </c>
      <c r="AD145" s="249">
        <f>AA145-AC145</f>
        <v>-1600</v>
      </c>
      <c r="AE145" s="53"/>
      <c r="AF145" s="111"/>
    </row>
    <row r="146" spans="1:32" ht="21.75" customHeight="1">
      <c r="A146" s="715"/>
      <c r="B146" s="735"/>
      <c r="C146" s="712"/>
      <c r="D146" s="712"/>
      <c r="E146" s="712"/>
      <c r="F146" s="73">
        <v>2</v>
      </c>
      <c r="G146" s="73" t="s">
        <v>28</v>
      </c>
      <c r="H146" s="73"/>
      <c r="I146" s="74" t="s">
        <v>409</v>
      </c>
      <c r="J146" s="76" t="str">
        <f>IFERROR(VLOOKUP(I146,Database!$A$1:$D$377,3,FALSE),"")</f>
        <v>Home</v>
      </c>
      <c r="K146" s="76" t="str">
        <f>IFERROR(VLOOKUP(I146,Database!$A$1:$D$377,4,FALSE),"")</f>
        <v>Furniture</v>
      </c>
      <c r="L146" s="75" t="s">
        <v>28</v>
      </c>
      <c r="M146" s="76" t="str">
        <f>IFERROR(VLOOKUP($I146,Database!$A$2:$D$908,2,FALSE),"")</f>
        <v>Agency</v>
      </c>
      <c r="N146" s="77" t="s">
        <v>29</v>
      </c>
      <c r="O146" s="77" t="s">
        <v>749</v>
      </c>
      <c r="P146" s="471">
        <v>903937</v>
      </c>
      <c r="Q146" s="79" t="s">
        <v>30</v>
      </c>
      <c r="R146" s="79" t="s">
        <v>650</v>
      </c>
      <c r="S146" s="79">
        <v>8</v>
      </c>
      <c r="T146" s="77">
        <v>10</v>
      </c>
      <c r="U146" s="112">
        <v>50</v>
      </c>
      <c r="V146" s="80">
        <v>50</v>
      </c>
      <c r="W146" s="120">
        <f>U146-V146</f>
        <v>0</v>
      </c>
      <c r="X146" s="85">
        <v>33</v>
      </c>
      <c r="Y146" s="86">
        <f t="shared" si="71"/>
        <v>1650</v>
      </c>
      <c r="Z146" s="87">
        <f>IF(V146&gt;=1,Database!$H$9,"")</f>
        <v>0.2</v>
      </c>
      <c r="AA146" s="88">
        <f t="shared" si="70"/>
        <v>1320</v>
      </c>
      <c r="AB146" s="88">
        <f t="shared" si="72"/>
        <v>165</v>
      </c>
      <c r="AC146" s="231"/>
      <c r="AD146" s="237">
        <f t="shared" si="73"/>
        <v>1320</v>
      </c>
      <c r="AE146" s="89" t="s">
        <v>939</v>
      </c>
      <c r="AF146" s="113"/>
    </row>
    <row r="147" spans="1:32" ht="21.75" customHeight="1">
      <c r="A147" s="715"/>
      <c r="B147" s="735"/>
      <c r="C147" s="712"/>
      <c r="D147" s="712"/>
      <c r="E147" s="712"/>
      <c r="F147" s="604">
        <v>3</v>
      </c>
      <c r="G147" s="604" t="s">
        <v>28</v>
      </c>
      <c r="H147" s="661"/>
      <c r="I147" s="193" t="s">
        <v>43</v>
      </c>
      <c r="J147" s="194" t="str">
        <f>IFERROR(VLOOKUP(I147,Database!$A$1:$D$377,3,FALSE),"")</f>
        <v>Drinks</v>
      </c>
      <c r="K147" s="194" t="str">
        <f>IFERROR(VLOOKUP(I147,Database!$A$1:$D$377,4,FALSE),"")</f>
        <v>Coffee</v>
      </c>
      <c r="L147" s="222" t="s">
        <v>28</v>
      </c>
      <c r="M147" s="76" t="str">
        <f>IFERROR(VLOOKUP($I147,Database!$A$2:$D$908,2,FALSE),"")</f>
        <v>Direct</v>
      </c>
      <c r="N147" s="195" t="s">
        <v>656</v>
      </c>
      <c r="O147" s="195" t="s">
        <v>656</v>
      </c>
      <c r="P147" s="503">
        <v>904246</v>
      </c>
      <c r="Q147" s="197" t="s">
        <v>30</v>
      </c>
      <c r="R147" s="197" t="s">
        <v>913</v>
      </c>
      <c r="S147" s="197">
        <v>2</v>
      </c>
      <c r="T147" s="195">
        <v>5</v>
      </c>
      <c r="U147" s="605">
        <v>50</v>
      </c>
      <c r="V147" s="223">
        <v>20</v>
      </c>
      <c r="W147" s="606">
        <f>U147-V147</f>
        <v>30</v>
      </c>
      <c r="X147" s="199">
        <v>35</v>
      </c>
      <c r="Y147" s="200">
        <f t="shared" si="71"/>
        <v>700</v>
      </c>
      <c r="Z147" s="201">
        <f>IF(V147&gt;=1,Database!$H$9,"")</f>
        <v>0.2</v>
      </c>
      <c r="AA147" s="202">
        <f t="shared" si="70"/>
        <v>560</v>
      </c>
      <c r="AB147" s="202">
        <f t="shared" si="72"/>
        <v>140</v>
      </c>
      <c r="AC147" s="233"/>
      <c r="AD147" s="237">
        <f t="shared" si="73"/>
        <v>560</v>
      </c>
      <c r="AE147" s="203"/>
      <c r="AF147" s="113"/>
    </row>
    <row r="148" spans="1:32" ht="22.5" customHeight="1" thickBot="1">
      <c r="A148" s="715"/>
      <c r="B148" s="736"/>
      <c r="C148" s="713"/>
      <c r="D148" s="713"/>
      <c r="E148" s="713"/>
      <c r="F148" s="81">
        <v>4</v>
      </c>
      <c r="G148" s="81" t="s">
        <v>28</v>
      </c>
      <c r="H148" s="81"/>
      <c r="I148" s="40" t="s">
        <v>296</v>
      </c>
      <c r="J148" s="69" t="str">
        <f>IFERROR(VLOOKUP(I148,Database!$A$1:$D$377,3,FALSE),"")</f>
        <v>Drink</v>
      </c>
      <c r="K148" s="69" t="str">
        <f>IFERROR(VLOOKUP(I148,Database!$A$1:$D$377,4,FALSE),"")</f>
        <v>Mixers</v>
      </c>
      <c r="L148" s="43" t="s">
        <v>28</v>
      </c>
      <c r="M148" s="69"/>
      <c r="N148" s="46" t="s">
        <v>29</v>
      </c>
      <c r="O148" s="46"/>
      <c r="P148" s="78" t="s">
        <v>670</v>
      </c>
      <c r="Q148" s="44" t="s">
        <v>30</v>
      </c>
      <c r="R148" s="44" t="s">
        <v>650</v>
      </c>
      <c r="S148" s="44">
        <v>2</v>
      </c>
      <c r="T148" s="46">
        <v>6</v>
      </c>
      <c r="U148" s="114">
        <v>50</v>
      </c>
      <c r="V148" s="48">
        <v>50</v>
      </c>
      <c r="W148" s="121">
        <f>U148-V148</f>
        <v>0</v>
      </c>
      <c r="X148" s="49">
        <v>0</v>
      </c>
      <c r="Y148" s="90">
        <f t="shared" si="71"/>
        <v>0</v>
      </c>
      <c r="Z148" s="91">
        <f>IF(V148&gt;=1,Database!$H$9,"")</f>
        <v>0.2</v>
      </c>
      <c r="AA148" s="92">
        <f t="shared" si="70"/>
        <v>0</v>
      </c>
      <c r="AB148" s="92">
        <f t="shared" si="72"/>
        <v>0</v>
      </c>
      <c r="AC148" s="232"/>
      <c r="AD148" s="441">
        <f t="shared" ref="AD148:AD155" si="76">AA148-AC148</f>
        <v>0</v>
      </c>
      <c r="AE148" s="52"/>
      <c r="AF148" s="113"/>
    </row>
    <row r="149" spans="1:32" ht="21.75" customHeight="1">
      <c r="A149" s="715"/>
      <c r="B149" s="734">
        <f>B145+7</f>
        <v>41433</v>
      </c>
      <c r="C149" s="711">
        <f>C145+7</f>
        <v>41439</v>
      </c>
      <c r="D149" s="711">
        <f>D145+7</f>
        <v>41443</v>
      </c>
      <c r="E149" s="733" t="s">
        <v>709</v>
      </c>
      <c r="F149" s="468">
        <v>1</v>
      </c>
      <c r="G149" s="468"/>
      <c r="H149" s="468"/>
      <c r="I149" s="41"/>
      <c r="J149" s="71" t="str">
        <f>IFERROR(VLOOKUP(I149,Database!$A$1:$D$377,3,FALSE),"")</f>
        <v/>
      </c>
      <c r="K149" s="71" t="str">
        <f>IFERROR(VLOOKUP(I149,Database!$A$1:$D$377,4,FALSE),"")</f>
        <v/>
      </c>
      <c r="L149" s="42"/>
      <c r="M149" s="71" t="str">
        <f>IFERROR(VLOOKUP($I149,Database!$A$2:$D$908,2,FALSE),"")</f>
        <v/>
      </c>
      <c r="N149" s="41"/>
      <c r="O149" s="41"/>
      <c r="P149" s="432"/>
      <c r="Q149" s="45" t="s">
        <v>52</v>
      </c>
      <c r="R149" s="45"/>
      <c r="S149" s="45"/>
      <c r="T149" s="41"/>
      <c r="U149" s="110">
        <v>50</v>
      </c>
      <c r="V149" s="45"/>
      <c r="W149" s="119">
        <f t="shared" ref="W149:W156" si="77">U149-V149</f>
        <v>50</v>
      </c>
      <c r="X149" s="82"/>
      <c r="Y149" s="83" t="str">
        <f t="shared" si="71"/>
        <v/>
      </c>
      <c r="Z149" s="66" t="str">
        <f>IF(V149&gt;=1,Database!$H$9,"")</f>
        <v/>
      </c>
      <c r="AA149" s="67">
        <v>0</v>
      </c>
      <c r="AB149" s="84">
        <f t="shared" si="72"/>
        <v>0</v>
      </c>
      <c r="AC149" s="84"/>
      <c r="AD149" s="237">
        <f t="shared" si="76"/>
        <v>0</v>
      </c>
      <c r="AE149" s="53"/>
      <c r="AF149" s="111"/>
    </row>
    <row r="150" spans="1:32" ht="22.5" customHeight="1">
      <c r="A150" s="715"/>
      <c r="B150" s="735"/>
      <c r="C150" s="712"/>
      <c r="D150" s="712"/>
      <c r="E150" s="712"/>
      <c r="F150" s="323">
        <v>2</v>
      </c>
      <c r="G150" s="323"/>
      <c r="H150" s="323"/>
      <c r="I150" s="608" t="s">
        <v>409</v>
      </c>
      <c r="J150" s="609" t="str">
        <f>IFERROR(VLOOKUP(I150,Database!$A$1:$D$377,3,FALSE),"")</f>
        <v>Home</v>
      </c>
      <c r="K150" s="609" t="str">
        <f>IFERROR(VLOOKUP(I150,Database!$A$1:$D$377,4,FALSE),"")</f>
        <v>Furniture</v>
      </c>
      <c r="L150" s="608" t="s">
        <v>28</v>
      </c>
      <c r="M150" s="609" t="str">
        <f>IFERROR(VLOOKUP($I150,Database!$A$2:$D$908,2,FALSE),"")</f>
        <v>Agency</v>
      </c>
      <c r="N150" s="610" t="s">
        <v>29</v>
      </c>
      <c r="O150" s="610" t="s">
        <v>749</v>
      </c>
      <c r="P150" s="611">
        <v>903937</v>
      </c>
      <c r="Q150" s="612" t="s">
        <v>30</v>
      </c>
      <c r="R150" s="612" t="s">
        <v>650</v>
      </c>
      <c r="S150" s="612">
        <v>8</v>
      </c>
      <c r="T150" s="610">
        <v>10</v>
      </c>
      <c r="U150" s="613">
        <v>50</v>
      </c>
      <c r="V150" s="614">
        <v>50</v>
      </c>
      <c r="W150" s="615">
        <f t="shared" si="77"/>
        <v>0</v>
      </c>
      <c r="X150" s="616"/>
      <c r="Y150" s="617">
        <f t="shared" si="71"/>
        <v>0</v>
      </c>
      <c r="Z150" s="618">
        <f>IF(V150&gt;=1,Database!$H$9,"")</f>
        <v>0.2</v>
      </c>
      <c r="AA150" s="619">
        <f t="shared" si="70"/>
        <v>0</v>
      </c>
      <c r="AB150" s="619">
        <f t="shared" si="72"/>
        <v>0</v>
      </c>
      <c r="AC150" s="231"/>
      <c r="AD150" s="237">
        <f t="shared" si="76"/>
        <v>0</v>
      </c>
      <c r="AE150" s="89" t="s">
        <v>939</v>
      </c>
      <c r="AF150" s="113"/>
    </row>
    <row r="151" spans="1:32" ht="21.75" customHeight="1">
      <c r="A151" s="715"/>
      <c r="B151" s="735"/>
      <c r="C151" s="712"/>
      <c r="D151" s="712"/>
      <c r="E151" s="712"/>
      <c r="F151" s="312">
        <v>3</v>
      </c>
      <c r="G151" s="513" t="s">
        <v>28</v>
      </c>
      <c r="H151" s="661"/>
      <c r="I151" s="193" t="s">
        <v>669</v>
      </c>
      <c r="J151" s="194" t="str">
        <f>IFERROR(VLOOKUP(I151,Database!$A$1:$D$377,3,FALSE),"")</f>
        <v>Drinks</v>
      </c>
      <c r="K151" s="194" t="str">
        <f>IFERROR(VLOOKUP(I151,Database!$A$1:$D$377,4,FALSE),"")</f>
        <v>Soft Drinks</v>
      </c>
      <c r="L151" s="222"/>
      <c r="M151" s="76" t="str">
        <f>IFERROR(VLOOKUP($I151,Database!$A$2:$D$908,2,FALSE),"")</f>
        <v>Direct</v>
      </c>
      <c r="N151" s="195" t="s">
        <v>29</v>
      </c>
      <c r="O151" s="195" t="s">
        <v>651</v>
      </c>
      <c r="P151" s="78" t="s">
        <v>670</v>
      </c>
      <c r="Q151" s="197" t="s">
        <v>30</v>
      </c>
      <c r="R151" s="197"/>
      <c r="S151" s="197"/>
      <c r="T151" s="195"/>
      <c r="U151" s="310">
        <v>50</v>
      </c>
      <c r="V151" s="223">
        <v>50</v>
      </c>
      <c r="W151" s="198">
        <f t="shared" si="77"/>
        <v>0</v>
      </c>
      <c r="X151" s="199">
        <v>0</v>
      </c>
      <c r="Y151" s="200">
        <f t="shared" si="71"/>
        <v>0</v>
      </c>
      <c r="Z151" s="201">
        <f>IF(V151&gt;=1,Database!$H$9,"")</f>
        <v>0.2</v>
      </c>
      <c r="AA151" s="202">
        <f t="shared" si="70"/>
        <v>0</v>
      </c>
      <c r="AB151" s="202">
        <f t="shared" si="72"/>
        <v>0</v>
      </c>
      <c r="AC151" s="233"/>
      <c r="AD151" s="88"/>
      <c r="AE151" s="203" t="s">
        <v>963</v>
      </c>
      <c r="AF151" s="113"/>
    </row>
    <row r="152" spans="1:32" ht="22.5" customHeight="1" thickBot="1">
      <c r="A152" s="715"/>
      <c r="B152" s="736"/>
      <c r="C152" s="713"/>
      <c r="D152" s="713"/>
      <c r="E152" s="713"/>
      <c r="F152" s="81">
        <v>4</v>
      </c>
      <c r="G152" s="81"/>
      <c r="H152" s="81"/>
      <c r="I152" s="40"/>
      <c r="J152" s="69" t="str">
        <f>IFERROR(VLOOKUP(I152,Database!$A$1:$D$377,3,FALSE),"")</f>
        <v/>
      </c>
      <c r="K152" s="69" t="str">
        <f>IFERROR(VLOOKUP(I152,Database!$A$1:$D$377,4,FALSE),"")</f>
        <v/>
      </c>
      <c r="L152" s="43"/>
      <c r="M152" s="69" t="str">
        <f>IFERROR(VLOOKUP($I152,Database!$A$2:$D$908,2,FALSE),"")</f>
        <v/>
      </c>
      <c r="N152" s="46"/>
      <c r="O152" s="46"/>
      <c r="P152" s="47"/>
      <c r="Q152" s="44" t="s">
        <v>52</v>
      </c>
      <c r="R152" s="44"/>
      <c r="S152" s="44"/>
      <c r="T152" s="46"/>
      <c r="U152" s="114">
        <v>50</v>
      </c>
      <c r="V152" s="48"/>
      <c r="W152" s="121">
        <f t="shared" si="77"/>
        <v>50</v>
      </c>
      <c r="X152" s="49"/>
      <c r="Y152" s="90" t="str">
        <f t="shared" si="71"/>
        <v/>
      </c>
      <c r="Z152" s="91" t="str">
        <f>IF(V152&gt;=1,Database!$H$9,"")</f>
        <v/>
      </c>
      <c r="AA152" s="92" t="str">
        <f t="shared" si="70"/>
        <v/>
      </c>
      <c r="AB152" s="92">
        <f t="shared" si="72"/>
        <v>0</v>
      </c>
      <c r="AC152" s="232"/>
      <c r="AD152" s="441"/>
      <c r="AE152" s="52"/>
      <c r="AF152" s="113"/>
    </row>
    <row r="153" spans="1:32" ht="21.75" customHeight="1">
      <c r="A153" s="715"/>
      <c r="B153" s="734">
        <f t="shared" ref="B153:D153" si="78">B149+7</f>
        <v>41440</v>
      </c>
      <c r="C153" s="711">
        <f t="shared" si="78"/>
        <v>41446</v>
      </c>
      <c r="D153" s="711">
        <f t="shared" si="78"/>
        <v>41450</v>
      </c>
      <c r="E153" s="733" t="s">
        <v>710</v>
      </c>
      <c r="F153" s="468">
        <v>1</v>
      </c>
      <c r="G153" s="468" t="s">
        <v>28</v>
      </c>
      <c r="H153" s="671"/>
      <c r="I153" s="193" t="s">
        <v>31</v>
      </c>
      <c r="J153" s="194" t="str">
        <f>IFERROR(VLOOKUP(I153,Database!$A$1:$D$377,3,FALSE),"")</f>
        <v>Food</v>
      </c>
      <c r="K153" s="194" t="str">
        <f>IFERROR(VLOOKUP(I153,Database!$A$1:$D$377,4,FALSE),"")</f>
        <v>Snack boxes</v>
      </c>
      <c r="L153" s="222" t="s">
        <v>28</v>
      </c>
      <c r="M153" s="194" t="s">
        <v>78</v>
      </c>
      <c r="N153" s="195" t="s">
        <v>29</v>
      </c>
      <c r="O153" s="195" t="s">
        <v>938</v>
      </c>
      <c r="P153" s="505">
        <v>904459</v>
      </c>
      <c r="Q153" s="197" t="s">
        <v>30</v>
      </c>
      <c r="R153" s="197"/>
      <c r="S153" s="197"/>
      <c r="T153" s="195"/>
      <c r="U153" s="305">
        <v>50</v>
      </c>
      <c r="V153" s="300">
        <v>50</v>
      </c>
      <c r="W153" s="119">
        <f t="shared" si="77"/>
        <v>0</v>
      </c>
      <c r="X153" s="82"/>
      <c r="Y153" s="83">
        <f t="shared" si="71"/>
        <v>0</v>
      </c>
      <c r="Z153" s="66">
        <f>IF(V153&gt;=1,Database!$H$9,"")</f>
        <v>0.2</v>
      </c>
      <c r="AA153" s="67">
        <v>0</v>
      </c>
      <c r="AB153" s="84">
        <f>IFERROR(IF(M153="Agency",(Y153*(Z153-0.1)),Y153*Z153),)</f>
        <v>0</v>
      </c>
      <c r="AC153" s="84">
        <v>1600</v>
      </c>
      <c r="AD153" s="88">
        <f t="shared" si="76"/>
        <v>-1600</v>
      </c>
      <c r="AE153" s="53"/>
      <c r="AF153" s="111"/>
    </row>
    <row r="154" spans="1:32" ht="23.25" customHeight="1">
      <c r="A154" s="715"/>
      <c r="B154" s="735"/>
      <c r="C154" s="712"/>
      <c r="D154" s="712"/>
      <c r="E154" s="712"/>
      <c r="F154" s="73">
        <v>2</v>
      </c>
      <c r="G154" s="73" t="s">
        <v>28</v>
      </c>
      <c r="H154" s="73"/>
      <c r="I154" s="74" t="s">
        <v>409</v>
      </c>
      <c r="J154" s="76" t="str">
        <f>IFERROR(VLOOKUP(I154,Database!$A$1:$D$377,3,FALSE),"")</f>
        <v>Home</v>
      </c>
      <c r="K154" s="76" t="str">
        <f>IFERROR(VLOOKUP(I154,Database!$A$1:$D$377,4,FALSE),"")</f>
        <v>Furniture</v>
      </c>
      <c r="L154" s="75" t="s">
        <v>28</v>
      </c>
      <c r="M154" s="76" t="str">
        <f>IFERROR(VLOOKUP($I154,Database!$A$2:$D$908,2,FALSE),"")</f>
        <v>Agency</v>
      </c>
      <c r="N154" s="77" t="s">
        <v>29</v>
      </c>
      <c r="O154" s="77" t="s">
        <v>749</v>
      </c>
      <c r="P154" s="471">
        <v>903937</v>
      </c>
      <c r="Q154" s="79" t="s">
        <v>30</v>
      </c>
      <c r="R154" s="79" t="s">
        <v>650</v>
      </c>
      <c r="S154" s="79">
        <v>8</v>
      </c>
      <c r="T154" s="77">
        <v>10</v>
      </c>
      <c r="U154" s="271">
        <v>50</v>
      </c>
      <c r="V154" s="272">
        <v>50</v>
      </c>
      <c r="W154" s="326">
        <f t="shared" si="77"/>
        <v>0</v>
      </c>
      <c r="X154" s="327">
        <v>33</v>
      </c>
      <c r="Y154" s="86">
        <f t="shared" si="71"/>
        <v>1650</v>
      </c>
      <c r="Z154" s="87">
        <f>IF(V154&gt;=1,Database!$H$9,"")</f>
        <v>0.2</v>
      </c>
      <c r="AA154" s="88">
        <f t="shared" ref="AA154:AA156" si="79">IF(Q154="Available","",IF(Q154="Booked",(Y154*(1-Z154)),IF(Q154="1st Option",(Y154*(1-Z154)), IF(Q154="2nd Option","",""))))</f>
        <v>1320</v>
      </c>
      <c r="AB154" s="88">
        <f t="shared" ref="AB154:AB156" si="80">IFERROR(IF(M154="Agency",(Y154*(Z154-0.1)),Y154*Z154),)</f>
        <v>165</v>
      </c>
      <c r="AC154" s="231"/>
      <c r="AD154" s="237">
        <f>AA154-AC154</f>
        <v>1320</v>
      </c>
      <c r="AE154" s="89" t="s">
        <v>962</v>
      </c>
      <c r="AF154" s="113"/>
    </row>
    <row r="155" spans="1:32" ht="21.75" customHeight="1">
      <c r="A155" s="715"/>
      <c r="B155" s="735"/>
      <c r="C155" s="712"/>
      <c r="D155" s="712"/>
      <c r="E155" s="712"/>
      <c r="F155" s="312">
        <v>3</v>
      </c>
      <c r="G155" s="620" t="s">
        <v>28</v>
      </c>
      <c r="H155" s="704"/>
      <c r="I155" s="74" t="s">
        <v>920</v>
      </c>
      <c r="J155" s="434" t="str">
        <f>IFERROR(VLOOKUP(I155,Database!$A$1:$D$377,3,FALSE),"")</f>
        <v>Pets</v>
      </c>
      <c r="K155" s="76" t="str">
        <f>IFERROR(VLOOKUP(I155,Database!$A$1:$D$377,4,FALSE),"")</f>
        <v>Pet Products</v>
      </c>
      <c r="L155" s="313" t="s">
        <v>28</v>
      </c>
      <c r="M155" s="76" t="str">
        <f>IFERROR(VLOOKUP($I155,Database!$A$2:$D$908,2,FALSE),"")</f>
        <v>Direct</v>
      </c>
      <c r="N155" s="77" t="s">
        <v>29</v>
      </c>
      <c r="O155" s="77"/>
      <c r="P155" s="78" t="s">
        <v>670</v>
      </c>
      <c r="Q155" s="79" t="s">
        <v>30</v>
      </c>
      <c r="R155" s="79"/>
      <c r="S155" s="79"/>
      <c r="T155" s="77"/>
      <c r="U155" s="112">
        <v>50</v>
      </c>
      <c r="V155" s="80">
        <v>50</v>
      </c>
      <c r="W155" s="198">
        <f t="shared" si="77"/>
        <v>0</v>
      </c>
      <c r="X155" s="199"/>
      <c r="Y155" s="200">
        <f t="shared" si="71"/>
        <v>0</v>
      </c>
      <c r="Z155" s="201">
        <f>IF(V155&gt;=1,Database!$H$9,"")</f>
        <v>0.2</v>
      </c>
      <c r="AA155" s="202">
        <f t="shared" si="79"/>
        <v>0</v>
      </c>
      <c r="AB155" s="202">
        <f t="shared" si="80"/>
        <v>0</v>
      </c>
      <c r="AC155" s="233"/>
      <c r="AD155" s="237">
        <f t="shared" si="76"/>
        <v>0</v>
      </c>
      <c r="AE155" s="203"/>
      <c r="AF155" s="113"/>
    </row>
    <row r="156" spans="1:32" ht="22.5" customHeight="1" thickBot="1">
      <c r="A156" s="716"/>
      <c r="B156" s="736"/>
      <c r="C156" s="713"/>
      <c r="D156" s="713"/>
      <c r="E156" s="713"/>
      <c r="F156" s="81">
        <v>4</v>
      </c>
      <c r="G156" s="621"/>
      <c r="H156" s="672"/>
      <c r="I156" s="274"/>
      <c r="J156" s="624" t="str">
        <f>IFERROR(VLOOKUP(I156,Database!$A$1:$D$377,3,FALSE),"")</f>
        <v/>
      </c>
      <c r="K156" s="275" t="str">
        <f>IFERROR(VLOOKUP(I156,Database!$A$1:$D$377,4,FALSE),"")</f>
        <v/>
      </c>
      <c r="L156" s="276"/>
      <c r="M156" s="275" t="str">
        <f>IFERROR(VLOOKUP($I156,Database!$A$2:$D$908,2,FALSE),"")</f>
        <v/>
      </c>
      <c r="N156" s="277"/>
      <c r="O156" s="277"/>
      <c r="P156" s="334"/>
      <c r="Q156" s="279" t="s">
        <v>52</v>
      </c>
      <c r="R156" s="279"/>
      <c r="S156" s="279"/>
      <c r="T156" s="277"/>
      <c r="U156" s="623">
        <v>50</v>
      </c>
      <c r="V156" s="281"/>
      <c r="W156" s="121">
        <f t="shared" si="77"/>
        <v>50</v>
      </c>
      <c r="X156" s="49"/>
      <c r="Y156" s="90" t="str">
        <f t="shared" si="71"/>
        <v/>
      </c>
      <c r="Z156" s="91" t="str">
        <f>IF(V156&gt;=1,Database!$H$9,"")</f>
        <v/>
      </c>
      <c r="AA156" s="92" t="str">
        <f t="shared" si="79"/>
        <v/>
      </c>
      <c r="AB156" s="92">
        <f t="shared" si="80"/>
        <v>0</v>
      </c>
      <c r="AC156" s="232"/>
      <c r="AD156" s="441"/>
      <c r="AE156" s="52"/>
      <c r="AF156" s="113"/>
    </row>
    <row r="157" spans="1:32" s="109" customFormat="1" ht="18" customHeight="1" thickBot="1">
      <c r="A157" s="168"/>
      <c r="B157" s="167"/>
      <c r="C157" s="167"/>
      <c r="D157" s="167"/>
      <c r="E157" s="167"/>
      <c r="F157" s="166"/>
      <c r="G157" s="166"/>
      <c r="H157" s="166"/>
      <c r="I157" s="166"/>
      <c r="J157" s="165"/>
      <c r="K157" s="166"/>
      <c r="L157" s="166"/>
      <c r="M157" s="166"/>
      <c r="N157" s="166"/>
      <c r="O157" s="166"/>
      <c r="P157" s="166"/>
      <c r="Q157" s="164"/>
      <c r="R157" s="166"/>
      <c r="S157" s="166"/>
      <c r="T157" s="163">
        <f>SUM(T140:T156)</f>
        <v>59.8</v>
      </c>
      <c r="U157" s="162">
        <f>SUM(U140:U156)</f>
        <v>800</v>
      </c>
      <c r="V157" s="162">
        <f>SUM(V140:V156)</f>
        <v>570</v>
      </c>
      <c r="W157" s="161">
        <f>SUM(W140:W156)</f>
        <v>230</v>
      </c>
      <c r="X157" s="163"/>
      <c r="Y157" s="163"/>
      <c r="Z157" s="160"/>
      <c r="AA157" s="159">
        <f>SUM(AA140:AA156)</f>
        <v>7120</v>
      </c>
      <c r="AB157" s="159">
        <f>SUM(AB140:AB156)</f>
        <v>1500</v>
      </c>
      <c r="AC157" s="159">
        <f>SUM(AC140:AC156)</f>
        <v>4800</v>
      </c>
      <c r="AD157" s="455">
        <f>SUM(AD140:AD156)</f>
        <v>2320</v>
      </c>
      <c r="AE157" s="158"/>
      <c r="AF157" s="113"/>
    </row>
    <row r="158" spans="1:32" ht="17.25" customHeight="1">
      <c r="A158" s="115"/>
      <c r="J158" s="116"/>
      <c r="U158" s="99"/>
      <c r="V158" s="157">
        <f>SUMIF(Q140:Q156,"Booked",V140:V156)</f>
        <v>570</v>
      </c>
      <c r="W158" s="156" t="s">
        <v>36</v>
      </c>
      <c r="X158" s="125"/>
      <c r="Y158" s="126"/>
      <c r="Z158" s="126"/>
      <c r="AA158" s="155">
        <f>SUMIF(Q140:Q156,"Booked",AA140:AA156)</f>
        <v>7120</v>
      </c>
      <c r="AB158" s="155"/>
      <c r="AC158" s="155"/>
      <c r="AD158" s="155"/>
      <c r="AE158" s="154" t="s">
        <v>37</v>
      </c>
      <c r="AF158" s="122"/>
    </row>
    <row r="159" spans="1:32" ht="12.75" customHeight="1">
      <c r="J159" s="116"/>
      <c r="Q159" s="117"/>
      <c r="T159" s="118"/>
      <c r="U159" s="99"/>
      <c r="V159" s="157">
        <f>SUMIF(Q140:Q156,"1ST Option",V140:V156)</f>
        <v>0</v>
      </c>
      <c r="W159" s="156" t="s">
        <v>38</v>
      </c>
      <c r="X159" s="127"/>
      <c r="Y159" s="127"/>
      <c r="Z159" s="127"/>
      <c r="AA159" s="153">
        <f>SUMIF(Q140:Q156,"1ST Option",AA140:AA156)</f>
        <v>0</v>
      </c>
      <c r="AB159" s="153"/>
      <c r="AC159" s="153"/>
      <c r="AD159" s="153"/>
      <c r="AE159" s="152" t="s">
        <v>39</v>
      </c>
      <c r="AF159" s="123"/>
    </row>
    <row r="160" spans="1:32" ht="16.5" customHeight="1">
      <c r="C160" s="469"/>
      <c r="D160" s="469"/>
      <c r="J160" s="116"/>
      <c r="Q160" s="117"/>
      <c r="T160" s="118"/>
      <c r="U160" s="99"/>
      <c r="V160" s="157">
        <f>V158+V159</f>
        <v>570</v>
      </c>
      <c r="W160" s="156" t="s">
        <v>40</v>
      </c>
      <c r="X160" s="127"/>
      <c r="Y160" s="127"/>
      <c r="Z160" s="127"/>
      <c r="AA160" s="155">
        <f>AA159+AA158</f>
        <v>7120</v>
      </c>
      <c r="AB160" s="155"/>
      <c r="AC160" s="155"/>
      <c r="AD160" s="155"/>
      <c r="AE160" s="154" t="s">
        <v>40</v>
      </c>
      <c r="AF160" s="122"/>
    </row>
    <row r="161" spans="1:32" ht="31.5">
      <c r="C161" s="469" t="s">
        <v>742</v>
      </c>
      <c r="AA161" s="746" t="s">
        <v>748</v>
      </c>
      <c r="AB161" s="746"/>
      <c r="AC161" s="746"/>
      <c r="AD161" s="746"/>
      <c r="AE161" s="746"/>
      <c r="AF161" s="124"/>
    </row>
    <row r="162" spans="1:32" ht="26.25" customHeight="1" thickBot="1">
      <c r="A162" s="173" t="s">
        <v>692</v>
      </c>
      <c r="C162" s="105"/>
      <c r="L162" s="51"/>
      <c r="M162" s="51"/>
      <c r="N162" s="51"/>
      <c r="P162" s="51"/>
      <c r="Q162" s="51"/>
      <c r="R162" s="51"/>
      <c r="S162" s="51"/>
      <c r="T162" s="106"/>
      <c r="U162" s="51"/>
      <c r="V162" s="51"/>
      <c r="W162" s="107"/>
      <c r="X162" s="51"/>
      <c r="Y162" s="51"/>
      <c r="Z162" s="108"/>
      <c r="AA162" s="51"/>
      <c r="AB162" s="51"/>
      <c r="AC162" s="51"/>
      <c r="AD162" s="51"/>
      <c r="AE162" s="51"/>
      <c r="AF162" s="128"/>
    </row>
    <row r="163" spans="1:32" s="109" customFormat="1" ht="50.25" customHeight="1" thickBot="1">
      <c r="A163" s="228" t="s">
        <v>2</v>
      </c>
      <c r="B163" s="229" t="s">
        <v>635</v>
      </c>
      <c r="C163" s="229" t="s">
        <v>636</v>
      </c>
      <c r="D163" s="229" t="s">
        <v>3</v>
      </c>
      <c r="E163" s="229" t="s">
        <v>637</v>
      </c>
      <c r="F163" s="264" t="s">
        <v>4</v>
      </c>
      <c r="G163" s="264" t="s">
        <v>934</v>
      </c>
      <c r="H163" s="172"/>
      <c r="I163" s="172" t="s">
        <v>5</v>
      </c>
      <c r="J163" s="230" t="s">
        <v>6</v>
      </c>
      <c r="K163" s="230" t="s">
        <v>7</v>
      </c>
      <c r="L163" s="230" t="s">
        <v>8</v>
      </c>
      <c r="M163" s="230" t="s">
        <v>9</v>
      </c>
      <c r="N163" s="230" t="s">
        <v>10</v>
      </c>
      <c r="O163" s="230" t="s">
        <v>11</v>
      </c>
      <c r="P163" s="172" t="s">
        <v>12</v>
      </c>
      <c r="Q163" s="171" t="s">
        <v>13</v>
      </c>
      <c r="R163" s="172" t="s">
        <v>14</v>
      </c>
      <c r="S163" s="230" t="s">
        <v>50</v>
      </c>
      <c r="T163" s="172" t="s">
        <v>16</v>
      </c>
      <c r="U163" s="230" t="s">
        <v>17</v>
      </c>
      <c r="V163" s="230" t="s">
        <v>18</v>
      </c>
      <c r="W163" s="172" t="s">
        <v>19</v>
      </c>
      <c r="X163" s="172" t="s">
        <v>20</v>
      </c>
      <c r="Y163" s="172" t="s">
        <v>21</v>
      </c>
      <c r="Z163" s="170" t="s">
        <v>22</v>
      </c>
      <c r="AA163" s="172" t="s">
        <v>23</v>
      </c>
      <c r="AB163" s="230" t="s">
        <v>24</v>
      </c>
      <c r="AC163" s="229" t="s">
        <v>646</v>
      </c>
      <c r="AD163" s="229" t="s">
        <v>647</v>
      </c>
      <c r="AE163" s="267" t="s">
        <v>25</v>
      </c>
      <c r="AF163" s="129"/>
    </row>
    <row r="164" spans="1:32" ht="26.25" customHeight="1">
      <c r="A164" s="759" t="s">
        <v>746</v>
      </c>
      <c r="B164" s="734">
        <f>B153+7</f>
        <v>41447</v>
      </c>
      <c r="C164" s="711">
        <f>C153+7</f>
        <v>41453</v>
      </c>
      <c r="D164" s="711">
        <f>D153+7</f>
        <v>41457</v>
      </c>
      <c r="E164" s="733" t="s">
        <v>711</v>
      </c>
      <c r="F164" s="468">
        <v>1</v>
      </c>
      <c r="G164" s="468" t="s">
        <v>28</v>
      </c>
      <c r="H164" s="673"/>
      <c r="I164" s="224" t="s">
        <v>960</v>
      </c>
      <c r="J164" s="225" t="str">
        <f>IFERROR(VLOOKUP(I164,Database!$A$1:$D$377,3,FALSE),"")</f>
        <v>Fitness</v>
      </c>
      <c r="K164" s="225" t="str">
        <f>IFERROR(VLOOKUP(I164,Database!$A$1:$D$377,4,FALSE),"")</f>
        <v>Bikes</v>
      </c>
      <c r="L164" s="628" t="s">
        <v>28</v>
      </c>
      <c r="M164" s="225" t="str">
        <f>IFERROR(VLOOKUP($I164,Database!$A$2:$D$908,2,FALSE),"")</f>
        <v>Direct</v>
      </c>
      <c r="N164" s="270" t="s">
        <v>29</v>
      </c>
      <c r="O164" s="270"/>
      <c r="P164" s="505">
        <v>904646</v>
      </c>
      <c r="Q164" s="227" t="s">
        <v>30</v>
      </c>
      <c r="R164" s="227"/>
      <c r="S164" s="227"/>
      <c r="T164" s="270"/>
      <c r="U164" s="271">
        <v>50</v>
      </c>
      <c r="V164" s="271">
        <v>50</v>
      </c>
      <c r="W164" s="603">
        <f>U164-V164</f>
        <v>0</v>
      </c>
      <c r="X164" s="327"/>
      <c r="Y164" s="328">
        <f>IF(Q164="Available","",IF(Q164="Booked",X164*V164,IF(Q164="1st Option",X164*V164,IF(Q164="2nd Option","",""))))</f>
        <v>0</v>
      </c>
      <c r="Z164" s="329">
        <f>IF(V164&gt;=1,Database!$H$9,"")</f>
        <v>0.2</v>
      </c>
      <c r="AA164" s="330">
        <f t="shared" ref="AA164:AA174" si="81">IF(Q164="Available","",IF(Q164="Booked",(Y164*(1-Z164)),IF(Q164="1st Option",(Y164*(1-Z164)), IF(Q164="2nd Option","",""))))</f>
        <v>0</v>
      </c>
      <c r="AB164" s="331">
        <f>IFERROR(IF(M164="Agency",(Y164*(Z164-0.1)),Y164*Z164),)</f>
        <v>0</v>
      </c>
      <c r="AC164" s="67">
        <v>1600</v>
      </c>
      <c r="AD164" s="237">
        <f t="shared" ref="AD164:AD169" si="82">AA164-AC164</f>
        <v>-1600</v>
      </c>
      <c r="AE164" s="53"/>
      <c r="AF164" s="111"/>
    </row>
    <row r="165" spans="1:32" ht="24.75" customHeight="1">
      <c r="A165" s="715"/>
      <c r="B165" s="735"/>
      <c r="C165" s="712"/>
      <c r="D165" s="712"/>
      <c r="E165" s="712"/>
      <c r="F165" s="322">
        <v>2</v>
      </c>
      <c r="G165" s="322" t="s">
        <v>28</v>
      </c>
      <c r="H165" s="295"/>
      <c r="I165" s="284" t="s">
        <v>539</v>
      </c>
      <c r="J165" s="285" t="str">
        <f>IFERROR(VLOOKUP(I165,Database!$A$1:$D$377,3,FALSE),"")</f>
        <v>Home</v>
      </c>
      <c r="K165" s="285" t="str">
        <f>IFERROR(VLOOKUP(I165,Database!$A$1:$D$377,4,FALSE),"")</f>
        <v>Furniture</v>
      </c>
      <c r="L165" s="226" t="s">
        <v>28</v>
      </c>
      <c r="M165" s="225" t="str">
        <f>IFERROR(VLOOKUP($I165,Database!$A$2:$D$908,2,FALSE),"")</f>
        <v>Direct</v>
      </c>
      <c r="N165" s="270" t="s">
        <v>928</v>
      </c>
      <c r="O165" s="270" t="s">
        <v>931</v>
      </c>
      <c r="P165" s="505">
        <v>904377</v>
      </c>
      <c r="Q165" s="288" t="s">
        <v>30</v>
      </c>
      <c r="R165" s="625" t="s">
        <v>932</v>
      </c>
      <c r="S165" s="625" t="s">
        <v>947</v>
      </c>
      <c r="T165" s="626" t="s">
        <v>948</v>
      </c>
      <c r="U165" s="296">
        <v>50</v>
      </c>
      <c r="V165" s="296">
        <v>50</v>
      </c>
      <c r="W165" s="198">
        <f t="shared" ref="W165:W167" si="83">U165-V165</f>
        <v>0</v>
      </c>
      <c r="X165" s="199">
        <v>35</v>
      </c>
      <c r="Y165" s="328">
        <f t="shared" ref="Y165:Y179" si="84">IF(Q165="Available","",IF(Q165="Booked",X165*V165,IF(Q165="1st Option",X165*V165,IF(Q165="2nd Option","",""))))</f>
        <v>1750</v>
      </c>
      <c r="Z165" s="329">
        <f>IF(V165&gt;=1,Database!$H$9,"")</f>
        <v>0.2</v>
      </c>
      <c r="AA165" s="330">
        <f t="shared" si="81"/>
        <v>1400</v>
      </c>
      <c r="AB165" s="330">
        <f t="shared" ref="AB165:AB175" si="85">IFERROR(IF(M165="Agency",(Y165*(Z165-0.1)),Y165*Z165),)</f>
        <v>350</v>
      </c>
      <c r="AC165" s="331"/>
      <c r="AD165" s="237">
        <f t="shared" si="82"/>
        <v>1400</v>
      </c>
      <c r="AE165" s="332"/>
      <c r="AF165" s="113"/>
    </row>
    <row r="166" spans="1:32" ht="25.5" customHeight="1">
      <c r="A166" s="715"/>
      <c r="B166" s="735"/>
      <c r="C166" s="712"/>
      <c r="D166" s="712"/>
      <c r="E166" s="712"/>
      <c r="F166" s="312">
        <v>3</v>
      </c>
      <c r="G166" s="513" t="s">
        <v>28</v>
      </c>
      <c r="H166" s="661" t="s">
        <v>1013</v>
      </c>
      <c r="I166" s="193" t="s">
        <v>31</v>
      </c>
      <c r="J166" s="194" t="str">
        <f>IFERROR(VLOOKUP(I166,Database!$A$1:$D$377,3,FALSE),"")</f>
        <v>Food</v>
      </c>
      <c r="K166" s="194" t="str">
        <f>IFERROR(VLOOKUP(I166,Database!$A$1:$D$377,4,FALSE),"")</f>
        <v>Snack boxes</v>
      </c>
      <c r="L166" s="75" t="s">
        <v>28</v>
      </c>
      <c r="M166" s="76" t="str">
        <f>IFERROR(VLOOKUP($I166,Database!$A$2:$D$908,2,FALSE),"")</f>
        <v>Direct</v>
      </c>
      <c r="N166" s="77" t="s">
        <v>29</v>
      </c>
      <c r="O166" s="77"/>
      <c r="P166" s="505">
        <v>904459</v>
      </c>
      <c r="Q166" s="197" t="s">
        <v>30</v>
      </c>
      <c r="R166" s="506"/>
      <c r="S166" s="506"/>
      <c r="T166" s="77"/>
      <c r="U166" s="310">
        <v>50</v>
      </c>
      <c r="V166" s="602">
        <v>50</v>
      </c>
      <c r="W166" s="198">
        <f t="shared" si="83"/>
        <v>0</v>
      </c>
      <c r="X166" s="199"/>
      <c r="Y166" s="200">
        <f t="shared" si="84"/>
        <v>0</v>
      </c>
      <c r="Z166" s="201">
        <f>IF(V166&gt;=1,Database!$H$9,"")</f>
        <v>0.2</v>
      </c>
      <c r="AA166" s="202">
        <f t="shared" si="81"/>
        <v>0</v>
      </c>
      <c r="AB166" s="202">
        <f t="shared" si="85"/>
        <v>0</v>
      </c>
      <c r="AC166" s="233"/>
      <c r="AD166" s="255">
        <f t="shared" si="82"/>
        <v>0</v>
      </c>
      <c r="AE166" s="203"/>
      <c r="AF166" s="113"/>
    </row>
    <row r="167" spans="1:32" ht="22.5" customHeight="1" thickBot="1">
      <c r="A167" s="715"/>
      <c r="B167" s="736"/>
      <c r="C167" s="713"/>
      <c r="D167" s="713"/>
      <c r="E167" s="713"/>
      <c r="F167" s="81">
        <v>4</v>
      </c>
      <c r="G167" s="81"/>
      <c r="H167" s="81"/>
      <c r="I167" s="40"/>
      <c r="J167" s="69" t="str">
        <f>IFERROR(VLOOKUP(I167,Database!$A$1:$D$377,3,FALSE),"")</f>
        <v/>
      </c>
      <c r="K167" s="69" t="str">
        <f>IFERROR(VLOOKUP(I167,Database!$A$1:$D$377,4,FALSE),"")</f>
        <v/>
      </c>
      <c r="L167" s="43"/>
      <c r="M167" s="69" t="str">
        <f>IFERROR(VLOOKUP($I167,Database!$A$2:$D$908,2,FALSE),"")</f>
        <v/>
      </c>
      <c r="N167" s="46"/>
      <c r="O167" s="46"/>
      <c r="P167" s="47"/>
      <c r="Q167" s="44" t="s">
        <v>52</v>
      </c>
      <c r="R167" s="44"/>
      <c r="S167" s="44"/>
      <c r="T167" s="46"/>
      <c r="U167" s="114">
        <v>50</v>
      </c>
      <c r="V167" s="114"/>
      <c r="W167" s="121">
        <f t="shared" si="83"/>
        <v>50</v>
      </c>
      <c r="X167" s="49"/>
      <c r="Y167" s="90" t="str">
        <f t="shared" si="84"/>
        <v/>
      </c>
      <c r="Z167" s="91" t="str">
        <f>IF(V167&gt;=1,Database!$H$9,"")</f>
        <v/>
      </c>
      <c r="AA167" s="92">
        <v>0</v>
      </c>
      <c r="AB167" s="92">
        <f t="shared" si="85"/>
        <v>0</v>
      </c>
      <c r="AC167" s="232"/>
      <c r="AD167" s="243">
        <f>AA167-AC167</f>
        <v>0</v>
      </c>
      <c r="AE167" s="52"/>
      <c r="AF167" s="113"/>
    </row>
    <row r="168" spans="1:32" ht="21.75" customHeight="1">
      <c r="A168" s="715"/>
      <c r="B168" s="734">
        <f t="shared" ref="B168:C168" si="86">B164+7</f>
        <v>41454</v>
      </c>
      <c r="C168" s="711">
        <f t="shared" si="86"/>
        <v>41460</v>
      </c>
      <c r="D168" s="711">
        <f>D164+7</f>
        <v>41464</v>
      </c>
      <c r="E168" s="733" t="s">
        <v>712</v>
      </c>
      <c r="F168" s="468">
        <v>1</v>
      </c>
      <c r="G168" s="468" t="s">
        <v>28</v>
      </c>
      <c r="H168" s="671"/>
      <c r="I168" s="193" t="s">
        <v>393</v>
      </c>
      <c r="J168" s="194" t="str">
        <f>IFERROR(VLOOKUP(I168,Database!$A$1:$D$377,3,FALSE),"")</f>
        <v>Drink</v>
      </c>
      <c r="K168" s="194" t="str">
        <f>IFERROR(VLOOKUP(I168,Database!$A$1:$D$377,4,FALSE),"")</f>
        <v>Wines</v>
      </c>
      <c r="L168" s="222" t="s">
        <v>28</v>
      </c>
      <c r="M168" s="76" t="s">
        <v>78</v>
      </c>
      <c r="N168" s="77" t="s">
        <v>29</v>
      </c>
      <c r="O168" s="195" t="s">
        <v>938</v>
      </c>
      <c r="P168" s="505">
        <v>904442</v>
      </c>
      <c r="Q168" s="45" t="s">
        <v>30</v>
      </c>
      <c r="R168" s="197" t="s">
        <v>624</v>
      </c>
      <c r="S168" s="197">
        <v>8</v>
      </c>
      <c r="T168" s="195">
        <v>12.5</v>
      </c>
      <c r="U168" s="622">
        <v>50</v>
      </c>
      <c r="V168" s="622">
        <v>50</v>
      </c>
      <c r="W168" s="119">
        <f t="shared" ref="W168:W179" si="87">U168-V168</f>
        <v>0</v>
      </c>
      <c r="X168" s="82"/>
      <c r="Y168" s="83">
        <f t="shared" si="84"/>
        <v>0</v>
      </c>
      <c r="Z168" s="66">
        <f>IF(V168&gt;=1,Database!$H$9,"")</f>
        <v>0.2</v>
      </c>
      <c r="AA168" s="67">
        <f t="shared" si="81"/>
        <v>0</v>
      </c>
      <c r="AB168" s="84">
        <f t="shared" si="85"/>
        <v>0</v>
      </c>
      <c r="AC168" s="84">
        <v>1600</v>
      </c>
      <c r="AD168" s="249">
        <f>AA168-AC168</f>
        <v>-1600</v>
      </c>
      <c r="AE168" s="53"/>
      <c r="AF168" s="111"/>
    </row>
    <row r="169" spans="1:32" ht="27">
      <c r="A169" s="715"/>
      <c r="B169" s="735"/>
      <c r="C169" s="712"/>
      <c r="D169" s="712"/>
      <c r="E169" s="712"/>
      <c r="F169" s="73">
        <v>2</v>
      </c>
      <c r="G169" s="73" t="s">
        <v>28</v>
      </c>
      <c r="H169" s="73"/>
      <c r="I169" s="74" t="s">
        <v>539</v>
      </c>
      <c r="J169" s="76" t="str">
        <f>IFERROR(VLOOKUP(I169,Database!$A$1:$D$377,3,FALSE),"")</f>
        <v>Home</v>
      </c>
      <c r="K169" s="76" t="str">
        <f>IFERROR(VLOOKUP(I169,Database!$A$1:$D$377,4,FALSE),"")</f>
        <v>Furniture</v>
      </c>
      <c r="L169" s="75" t="s">
        <v>28</v>
      </c>
      <c r="M169" s="76" t="str">
        <f>IFERROR(VLOOKUP($I169,Database!$A$2:$D$908,2,FALSE),"")</f>
        <v>Direct</v>
      </c>
      <c r="N169" s="77" t="s">
        <v>29</v>
      </c>
      <c r="O169" s="77" t="s">
        <v>931</v>
      </c>
      <c r="P169" s="471">
        <v>904377</v>
      </c>
      <c r="Q169" s="227" t="s">
        <v>30</v>
      </c>
      <c r="R169" s="506" t="s">
        <v>932</v>
      </c>
      <c r="S169" s="506" t="s">
        <v>947</v>
      </c>
      <c r="T169" s="607" t="s">
        <v>949</v>
      </c>
      <c r="U169" s="112">
        <v>50</v>
      </c>
      <c r="V169" s="602">
        <v>50</v>
      </c>
      <c r="W169" s="198">
        <f t="shared" si="87"/>
        <v>0</v>
      </c>
      <c r="X169" s="199">
        <v>35</v>
      </c>
      <c r="Y169" s="86">
        <f t="shared" si="84"/>
        <v>1750</v>
      </c>
      <c r="Z169" s="87">
        <f>IF(V169&gt;=1,Database!$H$9,"")</f>
        <v>0.2</v>
      </c>
      <c r="AA169" s="88">
        <f t="shared" si="81"/>
        <v>1400</v>
      </c>
      <c r="AB169" s="88">
        <f t="shared" si="85"/>
        <v>350</v>
      </c>
      <c r="AC169" s="231"/>
      <c r="AD169" s="237">
        <f t="shared" si="82"/>
        <v>1400</v>
      </c>
      <c r="AE169" s="89"/>
      <c r="AF169" s="113"/>
    </row>
    <row r="170" spans="1:32" ht="21.75" customHeight="1">
      <c r="A170" s="715"/>
      <c r="B170" s="735"/>
      <c r="C170" s="712"/>
      <c r="D170" s="712"/>
      <c r="E170" s="712"/>
      <c r="F170" s="312">
        <v>3</v>
      </c>
      <c r="G170" s="513" t="s">
        <v>28</v>
      </c>
      <c r="H170" s="661"/>
      <c r="I170" s="74" t="s">
        <v>952</v>
      </c>
      <c r="J170" s="76" t="str">
        <f>IFERROR(VLOOKUP(I170,Database!$A$1:$D$377,3,FALSE),"")</f>
        <v>Home</v>
      </c>
      <c r="K170" s="76" t="str">
        <f>IFERROR(VLOOKUP(I170,Database!$A$1:$D$377,4,FALSE),"")</f>
        <v>Electronics</v>
      </c>
      <c r="L170" s="313" t="s">
        <v>28</v>
      </c>
      <c r="M170" s="76" t="str">
        <f>IFERROR(VLOOKUP($I170,Database!$A$2:$D$908,2,FALSE),"")</f>
        <v>Direct</v>
      </c>
      <c r="N170" s="77" t="s">
        <v>29</v>
      </c>
      <c r="O170" s="77"/>
      <c r="P170" s="78" t="s">
        <v>954</v>
      </c>
      <c r="Q170" s="79" t="s">
        <v>30</v>
      </c>
      <c r="R170" s="79" t="s">
        <v>624</v>
      </c>
      <c r="S170" s="79">
        <v>2</v>
      </c>
      <c r="T170" s="77">
        <v>6.2</v>
      </c>
      <c r="U170" s="112">
        <v>50</v>
      </c>
      <c r="V170" s="112">
        <v>50</v>
      </c>
      <c r="W170" s="198">
        <f t="shared" si="87"/>
        <v>0</v>
      </c>
      <c r="X170" s="199"/>
      <c r="Y170" s="200">
        <f t="shared" si="84"/>
        <v>0</v>
      </c>
      <c r="Z170" s="201">
        <f>IF(V170&gt;=1,Database!$H$9,"")</f>
        <v>0.2</v>
      </c>
      <c r="AA170" s="202">
        <f t="shared" si="81"/>
        <v>0</v>
      </c>
      <c r="AB170" s="202">
        <f t="shared" si="85"/>
        <v>0</v>
      </c>
      <c r="AC170" s="233"/>
      <c r="AD170" s="237"/>
      <c r="AE170" s="203" t="s">
        <v>628</v>
      </c>
      <c r="AF170" s="113"/>
    </row>
    <row r="171" spans="1:32" ht="22.5" customHeight="1" thickBot="1">
      <c r="A171" s="715"/>
      <c r="B171" s="736"/>
      <c r="C171" s="713"/>
      <c r="D171" s="713"/>
      <c r="E171" s="713"/>
      <c r="F171" s="81">
        <v>4</v>
      </c>
      <c r="G171" s="81"/>
      <c r="H171" s="668"/>
      <c r="I171" s="274"/>
      <c r="J171" s="275" t="str">
        <f>IFERROR(VLOOKUP(I171,Database!$A$1:$D$377,3,FALSE),"")</f>
        <v/>
      </c>
      <c r="K171" s="275" t="str">
        <f>IFERROR(VLOOKUP(I171,Database!$A$1:$D$377,4,FALSE),"")</f>
        <v/>
      </c>
      <c r="L171" s="276"/>
      <c r="M171" s="275" t="str">
        <f>IFERROR(VLOOKUP($I171,Database!$A$2:$D$908,2,FALSE),"")</f>
        <v/>
      </c>
      <c r="N171" s="277"/>
      <c r="O171" s="277"/>
      <c r="P171" s="47"/>
      <c r="Q171" s="279" t="s">
        <v>52</v>
      </c>
      <c r="R171" s="279"/>
      <c r="S171" s="279"/>
      <c r="T171" s="277"/>
      <c r="U171" s="623">
        <v>50</v>
      </c>
      <c r="V171" s="623"/>
      <c r="W171" s="121">
        <f t="shared" si="87"/>
        <v>50</v>
      </c>
      <c r="X171" s="49"/>
      <c r="Y171" s="90" t="str">
        <f t="shared" si="84"/>
        <v/>
      </c>
      <c r="Z171" s="91" t="str">
        <f>IF(V171&gt;=1,Database!$H$9,"")</f>
        <v/>
      </c>
      <c r="AA171" s="92">
        <v>0</v>
      </c>
      <c r="AB171" s="92">
        <f t="shared" si="85"/>
        <v>0</v>
      </c>
      <c r="AC171" s="232"/>
      <c r="AD171" s="441">
        <f t="shared" ref="AD171:AD178" si="88">AA171-AC171</f>
        <v>0</v>
      </c>
      <c r="AE171" s="52"/>
      <c r="AF171" s="113"/>
    </row>
    <row r="172" spans="1:32" ht="23.25" customHeight="1">
      <c r="A172" s="715"/>
      <c r="B172" s="734">
        <f t="shared" ref="B172:D172" si="89">B168+7</f>
        <v>41461</v>
      </c>
      <c r="C172" s="711">
        <f t="shared" si="89"/>
        <v>41467</v>
      </c>
      <c r="D172" s="711">
        <f t="shared" si="89"/>
        <v>41471</v>
      </c>
      <c r="E172" s="733" t="s">
        <v>713</v>
      </c>
      <c r="F172" s="468">
        <v>1</v>
      </c>
      <c r="G172" s="468" t="s">
        <v>28</v>
      </c>
      <c r="H172" s="468"/>
      <c r="I172" s="41" t="s">
        <v>31</v>
      </c>
      <c r="J172" s="71" t="str">
        <f>IFERROR(VLOOKUP(I172,Database!$A$1:$D$377,3,FALSE),"")</f>
        <v>Food</v>
      </c>
      <c r="K172" s="71" t="str">
        <f>IFERROR(VLOOKUP(I172,Database!$A$1:$D$377,4,FALSE),"")</f>
        <v>Snack boxes</v>
      </c>
      <c r="L172" s="42" t="s">
        <v>28</v>
      </c>
      <c r="M172" s="71" t="str">
        <f>IFERROR(VLOOKUP($I172,Database!$A$2:$D$908,2,FALSE),"")</f>
        <v>Direct</v>
      </c>
      <c r="N172" s="270" t="s">
        <v>29</v>
      </c>
      <c r="O172" s="41" t="s">
        <v>938</v>
      </c>
      <c r="P172" s="505">
        <v>904459</v>
      </c>
      <c r="Q172" s="45" t="s">
        <v>30</v>
      </c>
      <c r="R172" s="45"/>
      <c r="S172" s="45"/>
      <c r="T172" s="41"/>
      <c r="U172" s="110">
        <v>50</v>
      </c>
      <c r="V172" s="110">
        <v>50</v>
      </c>
      <c r="W172" s="119">
        <f t="shared" si="87"/>
        <v>0</v>
      </c>
      <c r="X172" s="82"/>
      <c r="Y172" s="83">
        <f t="shared" si="84"/>
        <v>0</v>
      </c>
      <c r="Z172" s="66">
        <f>IF(V172&gt;=1,Database!$H$9,"")</f>
        <v>0.2</v>
      </c>
      <c r="AA172" s="67">
        <f t="shared" si="81"/>
        <v>0</v>
      </c>
      <c r="AB172" s="84">
        <f t="shared" si="85"/>
        <v>0</v>
      </c>
      <c r="AC172" s="84">
        <v>1600</v>
      </c>
      <c r="AD172" s="237">
        <f t="shared" si="88"/>
        <v>-1600</v>
      </c>
      <c r="AE172" s="53"/>
      <c r="AF172" s="111"/>
    </row>
    <row r="173" spans="1:32" ht="27">
      <c r="A173" s="715"/>
      <c r="B173" s="735"/>
      <c r="C173" s="712"/>
      <c r="D173" s="712"/>
      <c r="E173" s="712"/>
      <c r="F173" s="73">
        <v>2</v>
      </c>
      <c r="G173" s="73" t="s">
        <v>28</v>
      </c>
      <c r="H173" s="73"/>
      <c r="I173" s="74" t="s">
        <v>539</v>
      </c>
      <c r="J173" s="76" t="str">
        <f>IFERROR(VLOOKUP(I173,Database!$A$1:$D$377,3,FALSE),"")</f>
        <v>Home</v>
      </c>
      <c r="K173" s="76" t="str">
        <f>IFERROR(VLOOKUP(I173,Database!$A$1:$D$377,4,FALSE),"")</f>
        <v>Furniture</v>
      </c>
      <c r="L173" s="75" t="s">
        <v>28</v>
      </c>
      <c r="M173" s="76" t="str">
        <f>IFERROR(VLOOKUP($I173,Database!$A$2:$D$908,2,FALSE),"")</f>
        <v>Direct</v>
      </c>
      <c r="N173" s="77" t="s">
        <v>29</v>
      </c>
      <c r="O173" s="77" t="s">
        <v>931</v>
      </c>
      <c r="P173" s="471">
        <v>904377</v>
      </c>
      <c r="Q173" s="227" t="s">
        <v>30</v>
      </c>
      <c r="R173" s="506" t="s">
        <v>932</v>
      </c>
      <c r="S173" s="506" t="s">
        <v>947</v>
      </c>
      <c r="T173" s="607" t="s">
        <v>950</v>
      </c>
      <c r="U173" s="112">
        <v>50</v>
      </c>
      <c r="V173" s="602">
        <v>50</v>
      </c>
      <c r="W173" s="198">
        <f t="shared" si="87"/>
        <v>0</v>
      </c>
      <c r="X173" s="199">
        <v>35</v>
      </c>
      <c r="Y173" s="86">
        <f t="shared" si="84"/>
        <v>1750</v>
      </c>
      <c r="Z173" s="87">
        <f>IF(V173&gt;=1,Database!$H$9,"")</f>
        <v>0.2</v>
      </c>
      <c r="AA173" s="88">
        <f t="shared" si="81"/>
        <v>1400</v>
      </c>
      <c r="AB173" s="88">
        <f t="shared" si="85"/>
        <v>350</v>
      </c>
      <c r="AC173" s="231"/>
      <c r="AD173" s="237">
        <f t="shared" si="88"/>
        <v>1400</v>
      </c>
      <c r="AE173" s="89"/>
      <c r="AF173" s="113"/>
    </row>
    <row r="174" spans="1:32" ht="21.75" customHeight="1">
      <c r="A174" s="715"/>
      <c r="B174" s="735"/>
      <c r="C174" s="712"/>
      <c r="D174" s="712"/>
      <c r="E174" s="712"/>
      <c r="F174" s="312">
        <v>3</v>
      </c>
      <c r="G174" s="513" t="s">
        <v>28</v>
      </c>
      <c r="H174" s="661"/>
      <c r="I174" s="193" t="s">
        <v>952</v>
      </c>
      <c r="J174" s="194" t="str">
        <f>IFERROR(VLOOKUP(I174,Database!$A$1:$D$377,3,FALSE),"")</f>
        <v>Home</v>
      </c>
      <c r="K174" s="194" t="str">
        <f>IFERROR(VLOOKUP(I174,Database!$A$1:$D$377,4,FALSE),"")</f>
        <v>Electronics</v>
      </c>
      <c r="L174" s="222" t="s">
        <v>28</v>
      </c>
      <c r="M174" s="76" t="str">
        <f>IFERROR(VLOOKUP($I174,Database!$A$2:$D$908,2,FALSE),"")</f>
        <v>Direct</v>
      </c>
      <c r="N174" s="77" t="s">
        <v>29</v>
      </c>
      <c r="O174" s="195"/>
      <c r="P174" s="78" t="s">
        <v>954</v>
      </c>
      <c r="Q174" s="197" t="s">
        <v>30</v>
      </c>
      <c r="R174" s="197" t="s">
        <v>624</v>
      </c>
      <c r="S174" s="197">
        <v>2</v>
      </c>
      <c r="T174" s="195">
        <v>6.2</v>
      </c>
      <c r="U174" s="310">
        <v>50</v>
      </c>
      <c r="V174" s="602">
        <v>50</v>
      </c>
      <c r="W174" s="198">
        <f t="shared" si="87"/>
        <v>0</v>
      </c>
      <c r="X174" s="199"/>
      <c r="Y174" s="200">
        <f t="shared" si="84"/>
        <v>0</v>
      </c>
      <c r="Z174" s="201">
        <f>IF(V174&gt;=1,Database!$H$9,"")</f>
        <v>0.2</v>
      </c>
      <c r="AA174" s="202">
        <f t="shared" si="81"/>
        <v>0</v>
      </c>
      <c r="AB174" s="202">
        <f t="shared" si="85"/>
        <v>0</v>
      </c>
      <c r="AC174" s="233"/>
      <c r="AD174" s="88"/>
      <c r="AE174" s="203"/>
      <c r="AF174" s="113"/>
    </row>
    <row r="175" spans="1:32" ht="22.5" customHeight="1" thickBot="1">
      <c r="A175" s="715"/>
      <c r="B175" s="736"/>
      <c r="C175" s="713"/>
      <c r="D175" s="713"/>
      <c r="E175" s="713"/>
      <c r="F175" s="81">
        <v>4</v>
      </c>
      <c r="G175" s="81" t="s">
        <v>28</v>
      </c>
      <c r="H175" s="81"/>
      <c r="I175" s="40" t="s">
        <v>653</v>
      </c>
      <c r="J175" s="69" t="str">
        <f>IFERROR(VLOOKUP(I175,Database!$A$1:$D$377,3,FALSE),"")</f>
        <v>Home</v>
      </c>
      <c r="K175" s="69" t="str">
        <f>IFERROR(VLOOKUP(I175,Database!$A$1:$D$377,4,FALSE),"")</f>
        <v>Kitchens</v>
      </c>
      <c r="L175" s="43"/>
      <c r="M175" s="69" t="str">
        <f>IFERROR(VLOOKUP($I175,Database!$A$2:$D$908,2,FALSE),"")</f>
        <v>Direct</v>
      </c>
      <c r="N175" s="46" t="s">
        <v>29</v>
      </c>
      <c r="O175" s="46"/>
      <c r="P175" s="473">
        <v>904646</v>
      </c>
      <c r="Q175" s="44" t="s">
        <v>30</v>
      </c>
      <c r="R175" s="44"/>
      <c r="S175" s="44"/>
      <c r="T175" s="46"/>
      <c r="U175" s="114">
        <v>50</v>
      </c>
      <c r="V175" s="114">
        <v>50</v>
      </c>
      <c r="W175" s="121">
        <f t="shared" si="87"/>
        <v>0</v>
      </c>
      <c r="X175" s="49"/>
      <c r="Y175" s="90">
        <f t="shared" si="84"/>
        <v>0</v>
      </c>
      <c r="Z175" s="91">
        <f>IF(V175&gt;=1,Database!$H$9,"")</f>
        <v>0.2</v>
      </c>
      <c r="AA175" s="92">
        <v>0</v>
      </c>
      <c r="AB175" s="92">
        <f t="shared" si="85"/>
        <v>0</v>
      </c>
      <c r="AC175" s="232"/>
      <c r="AD175" s="441"/>
      <c r="AE175" s="52"/>
      <c r="AF175" s="113"/>
    </row>
    <row r="176" spans="1:32" ht="21.75" customHeight="1">
      <c r="A176" s="715"/>
      <c r="B176" s="734">
        <f>B172+7</f>
        <v>41468</v>
      </c>
      <c r="C176" s="711">
        <f>C172+7</f>
        <v>41474</v>
      </c>
      <c r="D176" s="711">
        <f>D172+7</f>
        <v>41478</v>
      </c>
      <c r="E176" s="733" t="s">
        <v>714</v>
      </c>
      <c r="F176" s="468">
        <v>1</v>
      </c>
      <c r="G176" s="468" t="s">
        <v>28</v>
      </c>
      <c r="H176" s="468"/>
      <c r="I176" s="41" t="s">
        <v>31</v>
      </c>
      <c r="J176" s="71" t="str">
        <f>IFERROR(VLOOKUP(I176,Database!$A$1:$D$377,3,FALSE),"")</f>
        <v>Food</v>
      </c>
      <c r="K176" s="71" t="str">
        <f>IFERROR(VLOOKUP(I176,Database!$A$1:$D$377,4,FALSE),"")</f>
        <v>Snack boxes</v>
      </c>
      <c r="L176" s="42" t="s">
        <v>28</v>
      </c>
      <c r="M176" s="71" t="str">
        <f>IFERROR(VLOOKUP($I176,Database!$A$2:$D$908,2,FALSE),"")</f>
        <v>Direct</v>
      </c>
      <c r="N176" s="270" t="s">
        <v>29</v>
      </c>
      <c r="O176" s="41" t="s">
        <v>938</v>
      </c>
      <c r="P176" s="505">
        <v>904459</v>
      </c>
      <c r="Q176" s="45" t="s">
        <v>30</v>
      </c>
      <c r="R176" s="45"/>
      <c r="S176" s="45"/>
      <c r="T176" s="269"/>
      <c r="U176" s="305">
        <v>50</v>
      </c>
      <c r="V176" s="305">
        <v>50</v>
      </c>
      <c r="W176" s="119">
        <f t="shared" si="87"/>
        <v>0</v>
      </c>
      <c r="X176" s="82"/>
      <c r="Y176" s="83">
        <f t="shared" si="84"/>
        <v>0</v>
      </c>
      <c r="Z176" s="66">
        <f>IF(V176&gt;=1,Database!$H$9,"")</f>
        <v>0.2</v>
      </c>
      <c r="AA176" s="67">
        <f>IF(Q176="Available","",IF(Q176="Booked",(Y176*(1-Z176)),IF(Q176="1st Option",(Y176*(1-Z176)), IF(Q176="2nd Option","",""))))</f>
        <v>0</v>
      </c>
      <c r="AB176" s="84">
        <f>IFERROR(IF(M176="Agency",(Y176*(Z176-0.1)),Y176*Z176),)</f>
        <v>0</v>
      </c>
      <c r="AC176" s="84">
        <v>1600</v>
      </c>
      <c r="AD176" s="88">
        <f t="shared" si="88"/>
        <v>-1600</v>
      </c>
      <c r="AE176" s="53"/>
      <c r="AF176" s="111"/>
    </row>
    <row r="177" spans="1:32" ht="27">
      <c r="A177" s="715"/>
      <c r="B177" s="735"/>
      <c r="C177" s="712"/>
      <c r="D177" s="712"/>
      <c r="E177" s="712"/>
      <c r="F177" s="73">
        <v>2</v>
      </c>
      <c r="G177" s="73" t="s">
        <v>28</v>
      </c>
      <c r="H177" s="73"/>
      <c r="I177" s="74" t="s">
        <v>539</v>
      </c>
      <c r="J177" s="76" t="str">
        <f>IFERROR(VLOOKUP(I177,Database!$A$1:$D$377,3,FALSE),"")</f>
        <v>Home</v>
      </c>
      <c r="K177" s="76" t="str">
        <f>IFERROR(VLOOKUP(I177,Database!$A$1:$D$377,4,FALSE),"")</f>
        <v>Furniture</v>
      </c>
      <c r="L177" s="75" t="s">
        <v>28</v>
      </c>
      <c r="M177" s="76" t="str">
        <f>IFERROR(VLOOKUP($I177,Database!$A$2:$D$908,2,FALSE),"")</f>
        <v>Direct</v>
      </c>
      <c r="N177" s="77" t="s">
        <v>29</v>
      </c>
      <c r="O177" s="77" t="s">
        <v>931</v>
      </c>
      <c r="P177" s="505">
        <v>904377</v>
      </c>
      <c r="Q177" s="227" t="s">
        <v>30</v>
      </c>
      <c r="R177" s="506" t="s">
        <v>932</v>
      </c>
      <c r="S177" s="506" t="s">
        <v>947</v>
      </c>
      <c r="T177" s="607" t="s">
        <v>951</v>
      </c>
      <c r="U177" s="271">
        <v>50</v>
      </c>
      <c r="V177" s="602">
        <v>50</v>
      </c>
      <c r="W177" s="198">
        <f t="shared" si="87"/>
        <v>0</v>
      </c>
      <c r="X177" s="199">
        <v>35</v>
      </c>
      <c r="Y177" s="86">
        <f t="shared" si="84"/>
        <v>1750</v>
      </c>
      <c r="Z177" s="87">
        <f>IF(V177&gt;=1,Database!$H$9,"")</f>
        <v>0.2</v>
      </c>
      <c r="AA177" s="88">
        <f t="shared" ref="AA177:AA179" si="90">IF(Q177="Available","",IF(Q177="Booked",(Y177*(1-Z177)),IF(Q177="1st Option",(Y177*(1-Z177)), IF(Q177="2nd Option","",""))))</f>
        <v>1400</v>
      </c>
      <c r="AB177" s="88">
        <f t="shared" ref="AB177:AB179" si="91">IFERROR(IF(M177="Agency",(Y177*(Z177-0.1)),Y177*Z177),)</f>
        <v>350</v>
      </c>
      <c r="AC177" s="231"/>
      <c r="AD177" s="237">
        <f>AA177-AC177</f>
        <v>1400</v>
      </c>
      <c r="AE177" s="89"/>
      <c r="AF177" s="113"/>
    </row>
    <row r="178" spans="1:32" ht="21.75" customHeight="1">
      <c r="A178" s="715"/>
      <c r="B178" s="735"/>
      <c r="C178" s="712"/>
      <c r="D178" s="712"/>
      <c r="E178" s="712"/>
      <c r="F178" s="312">
        <v>3</v>
      </c>
      <c r="G178" s="513" t="s">
        <v>28</v>
      </c>
      <c r="H178" s="661"/>
      <c r="I178" s="193" t="s">
        <v>393</v>
      </c>
      <c r="J178" s="194" t="str">
        <f>IFERROR(VLOOKUP(I178,Database!$A$1:$D$377,3,FALSE),"")</f>
        <v>Drink</v>
      </c>
      <c r="K178" s="194" t="str">
        <f>IFERROR(VLOOKUP(I178,Database!$A$1:$D$377,4,FALSE),"")</f>
        <v>Wines</v>
      </c>
      <c r="L178" s="222" t="s">
        <v>28</v>
      </c>
      <c r="M178" s="76" t="s">
        <v>78</v>
      </c>
      <c r="N178" s="77" t="s">
        <v>29</v>
      </c>
      <c r="O178" s="195" t="s">
        <v>938</v>
      </c>
      <c r="P178" s="505">
        <v>904443</v>
      </c>
      <c r="Q178" s="197" t="s">
        <v>30</v>
      </c>
      <c r="R178" s="197" t="s">
        <v>624</v>
      </c>
      <c r="S178" s="197">
        <v>8</v>
      </c>
      <c r="T178" s="195">
        <v>12.5</v>
      </c>
      <c r="U178" s="310">
        <v>50</v>
      </c>
      <c r="V178" s="602">
        <v>50</v>
      </c>
      <c r="W178" s="198">
        <f t="shared" si="87"/>
        <v>0</v>
      </c>
      <c r="X178" s="199"/>
      <c r="Y178" s="200">
        <f t="shared" si="84"/>
        <v>0</v>
      </c>
      <c r="Z178" s="201">
        <f>IF(V178&gt;=1,Database!$H$9,"")</f>
        <v>0.2</v>
      </c>
      <c r="AA178" s="202">
        <f t="shared" si="90"/>
        <v>0</v>
      </c>
      <c r="AB178" s="202">
        <f t="shared" si="91"/>
        <v>0</v>
      </c>
      <c r="AC178" s="233"/>
      <c r="AD178" s="237">
        <f t="shared" si="88"/>
        <v>0</v>
      </c>
      <c r="AE178" s="203"/>
      <c r="AF178" s="113"/>
    </row>
    <row r="179" spans="1:32" ht="22.5" customHeight="1" thickBot="1">
      <c r="A179" s="716"/>
      <c r="B179" s="736"/>
      <c r="C179" s="713"/>
      <c r="D179" s="713"/>
      <c r="E179" s="713"/>
      <c r="F179" s="81">
        <v>4</v>
      </c>
      <c r="G179" s="81"/>
      <c r="H179" s="81"/>
      <c r="I179" s="40"/>
      <c r="J179" s="355" t="str">
        <f>IFERROR(VLOOKUP(I179,Database!$A$1:$D$377,3,FALSE),"")</f>
        <v/>
      </c>
      <c r="K179" s="69" t="str">
        <f>IFERROR(VLOOKUP(I179,Database!$A$1:$D$377,4,FALSE),"")</f>
        <v/>
      </c>
      <c r="L179" s="43"/>
      <c r="M179" s="69"/>
      <c r="N179" s="77"/>
      <c r="O179" s="46"/>
      <c r="P179" s="334"/>
      <c r="Q179" s="44" t="s">
        <v>52</v>
      </c>
      <c r="R179" s="44"/>
      <c r="S179" s="44"/>
      <c r="T179" s="46"/>
      <c r="U179" s="114">
        <v>50</v>
      </c>
      <c r="V179" s="114"/>
      <c r="W179" s="121">
        <f t="shared" si="87"/>
        <v>50</v>
      </c>
      <c r="X179" s="49"/>
      <c r="Y179" s="90" t="str">
        <f t="shared" si="84"/>
        <v/>
      </c>
      <c r="Z179" s="91" t="str">
        <f>IF(V179&gt;=1,Database!$H$9,"")</f>
        <v/>
      </c>
      <c r="AA179" s="92" t="str">
        <f t="shared" si="90"/>
        <v/>
      </c>
      <c r="AB179" s="92">
        <f t="shared" si="91"/>
        <v>0</v>
      </c>
      <c r="AC179" s="232"/>
      <c r="AD179" s="441"/>
      <c r="AE179" s="52"/>
      <c r="AF179" s="113"/>
    </row>
    <row r="180" spans="1:32" s="109" customFormat="1" ht="18" customHeight="1" thickBot="1">
      <c r="A180" s="168"/>
      <c r="B180" s="167"/>
      <c r="C180" s="167"/>
      <c r="D180" s="167"/>
      <c r="E180" s="167"/>
      <c r="F180" s="166"/>
      <c r="G180" s="166"/>
      <c r="H180" s="166"/>
      <c r="I180" s="166"/>
      <c r="J180" s="165"/>
      <c r="K180" s="166"/>
      <c r="L180" s="166"/>
      <c r="M180" s="166"/>
      <c r="N180" s="166"/>
      <c r="O180" s="166"/>
      <c r="P180" s="166"/>
      <c r="Q180" s="164"/>
      <c r="R180" s="166"/>
      <c r="S180" s="166"/>
      <c r="T180" s="163">
        <f>SUM(T164:T179)</f>
        <v>37.4</v>
      </c>
      <c r="U180" s="162">
        <f>SUM(U164:U179)</f>
        <v>800</v>
      </c>
      <c r="V180" s="162">
        <f>SUM(V164:V179)</f>
        <v>650</v>
      </c>
      <c r="W180" s="161">
        <f>SUM(W164:W179)</f>
        <v>150</v>
      </c>
      <c r="X180" s="163"/>
      <c r="Y180" s="163"/>
      <c r="Z180" s="160"/>
      <c r="AA180" s="159">
        <f>SUM(AA164:AA179)</f>
        <v>5600</v>
      </c>
      <c r="AB180" s="159">
        <f>SUM(AB164:AB179)</f>
        <v>1400</v>
      </c>
      <c r="AC180" s="159">
        <f>SUM(AC164:AC179)</f>
        <v>6400</v>
      </c>
      <c r="AD180" s="455">
        <f>SUM(AD164:AD179)</f>
        <v>-800</v>
      </c>
      <c r="AE180" s="158"/>
      <c r="AF180" s="113"/>
    </row>
    <row r="181" spans="1:32" ht="17.25" customHeight="1">
      <c r="A181" s="115"/>
      <c r="J181" s="116"/>
      <c r="U181" s="99"/>
      <c r="V181" s="157">
        <f>SUMIF(Q164:Q179,"Booked",V164:V179)</f>
        <v>650</v>
      </c>
      <c r="W181" s="156" t="s">
        <v>36</v>
      </c>
      <c r="X181" s="125"/>
      <c r="Y181" s="126"/>
      <c r="Z181" s="126"/>
      <c r="AA181" s="155">
        <f>SUMIF(Q164:Q179,"Booked",AA164:AA179)</f>
        <v>5600</v>
      </c>
      <c r="AB181" s="155"/>
      <c r="AC181" s="155"/>
      <c r="AD181" s="155"/>
      <c r="AE181" s="154" t="s">
        <v>37</v>
      </c>
      <c r="AF181" s="122"/>
    </row>
    <row r="182" spans="1:32" ht="12.75" customHeight="1">
      <c r="J182" s="116"/>
      <c r="Q182" s="117"/>
      <c r="T182" s="118"/>
      <c r="U182" s="99"/>
      <c r="V182" s="157">
        <f>SUMIF(Q164:Q179,"1ST Option",V164:V179)</f>
        <v>0</v>
      </c>
      <c r="W182" s="156" t="s">
        <v>38</v>
      </c>
      <c r="X182" s="127"/>
      <c r="Y182" s="127"/>
      <c r="Z182" s="127"/>
      <c r="AA182" s="153">
        <f>SUMIF(Q164:Q179,"1ST Option",AA164:AA179)</f>
        <v>0</v>
      </c>
      <c r="AB182" s="153"/>
      <c r="AC182" s="153"/>
      <c r="AD182" s="153"/>
      <c r="AE182" s="152" t="s">
        <v>39</v>
      </c>
      <c r="AF182" s="123"/>
    </row>
    <row r="183" spans="1:32" ht="16.5" customHeight="1">
      <c r="C183" s="475"/>
      <c r="J183" s="116"/>
      <c r="Q183" s="117"/>
      <c r="T183" s="118"/>
      <c r="U183" s="99"/>
      <c r="V183" s="157">
        <f>V181+V182</f>
        <v>650</v>
      </c>
      <c r="W183" s="156" t="s">
        <v>40</v>
      </c>
      <c r="X183" s="127"/>
      <c r="Y183" s="127"/>
      <c r="Z183" s="127"/>
      <c r="AA183" s="155">
        <f>AA182+AA181</f>
        <v>5600</v>
      </c>
      <c r="AB183" s="155"/>
      <c r="AC183" s="155"/>
      <c r="AD183" s="155"/>
      <c r="AE183" s="154" t="s">
        <v>40</v>
      </c>
      <c r="AF183" s="122"/>
    </row>
    <row r="184" spans="1:32" ht="31.5">
      <c r="C184" s="475" t="s">
        <v>958</v>
      </c>
      <c r="AA184" s="746" t="s">
        <v>748</v>
      </c>
      <c r="AB184" s="746"/>
      <c r="AC184" s="746"/>
      <c r="AD184" s="746"/>
      <c r="AE184" s="746"/>
      <c r="AF184" s="124"/>
    </row>
    <row r="185" spans="1:32" ht="26.25" customHeight="1" thickBot="1">
      <c r="A185" s="173" t="s">
        <v>693</v>
      </c>
      <c r="C185" s="105"/>
      <c r="L185" s="51"/>
      <c r="M185" s="51"/>
      <c r="N185" s="51"/>
      <c r="P185" s="51"/>
      <c r="Q185" s="51"/>
      <c r="R185" s="51"/>
      <c r="S185" s="51"/>
      <c r="T185" s="106"/>
      <c r="U185" s="51"/>
      <c r="V185" s="51"/>
      <c r="W185" s="107"/>
      <c r="X185" s="51"/>
      <c r="Y185" s="51"/>
      <c r="Z185" s="108"/>
      <c r="AA185" s="51"/>
      <c r="AB185" s="51"/>
      <c r="AC185" s="51"/>
      <c r="AD185" s="51"/>
      <c r="AE185" s="51"/>
      <c r="AF185" s="128"/>
    </row>
    <row r="186" spans="1:32" s="109" customFormat="1" ht="50.25" customHeight="1" thickBot="1">
      <c r="A186" s="228" t="s">
        <v>2</v>
      </c>
      <c r="B186" s="229" t="s">
        <v>635</v>
      </c>
      <c r="C186" s="229" t="s">
        <v>636</v>
      </c>
      <c r="D186" s="229" t="s">
        <v>3</v>
      </c>
      <c r="E186" s="229" t="s">
        <v>637</v>
      </c>
      <c r="F186" s="264" t="s">
        <v>4</v>
      </c>
      <c r="G186" s="264" t="s">
        <v>934</v>
      </c>
      <c r="H186" s="264" t="s">
        <v>987</v>
      </c>
      <c r="I186" s="264" t="s">
        <v>5</v>
      </c>
      <c r="J186" s="229" t="s">
        <v>6</v>
      </c>
      <c r="K186" s="229" t="s">
        <v>7</v>
      </c>
      <c r="L186" s="229" t="s">
        <v>8</v>
      </c>
      <c r="M186" s="229" t="s">
        <v>9</v>
      </c>
      <c r="N186" s="230" t="s">
        <v>10</v>
      </c>
      <c r="O186" s="230" t="s">
        <v>11</v>
      </c>
      <c r="P186" s="172" t="s">
        <v>12</v>
      </c>
      <c r="Q186" s="265" t="s">
        <v>13</v>
      </c>
      <c r="R186" s="264" t="s">
        <v>14</v>
      </c>
      <c r="S186" s="229" t="s">
        <v>50</v>
      </c>
      <c r="T186" s="264" t="s">
        <v>16</v>
      </c>
      <c r="U186" s="229" t="s">
        <v>17</v>
      </c>
      <c r="V186" s="229" t="s">
        <v>18</v>
      </c>
      <c r="W186" s="264" t="s">
        <v>19</v>
      </c>
      <c r="X186" s="264" t="s">
        <v>20</v>
      </c>
      <c r="Y186" s="264" t="s">
        <v>21</v>
      </c>
      <c r="Z186" s="266" t="s">
        <v>22</v>
      </c>
      <c r="AA186" s="264" t="s">
        <v>23</v>
      </c>
      <c r="AB186" s="229" t="s">
        <v>24</v>
      </c>
      <c r="AC186" s="229" t="s">
        <v>646</v>
      </c>
      <c r="AD186" s="229" t="s">
        <v>647</v>
      </c>
      <c r="AE186" s="267" t="s">
        <v>25</v>
      </c>
      <c r="AF186" s="129"/>
    </row>
    <row r="187" spans="1:32" ht="21.75" customHeight="1">
      <c r="A187" s="714" t="s">
        <v>744</v>
      </c>
      <c r="B187" s="734">
        <f>B176+7</f>
        <v>41475</v>
      </c>
      <c r="C187" s="711">
        <f t="shared" ref="C187:D187" si="92">C176+7</f>
        <v>41481</v>
      </c>
      <c r="D187" s="711">
        <f t="shared" si="92"/>
        <v>41485</v>
      </c>
      <c r="E187" s="733" t="s">
        <v>715</v>
      </c>
      <c r="F187" s="728">
        <v>1</v>
      </c>
      <c r="G187" s="466" t="s">
        <v>28</v>
      </c>
      <c r="H187" s="466"/>
      <c r="I187" s="41" t="s">
        <v>955</v>
      </c>
      <c r="J187" s="71" t="str">
        <f>IFERROR(VLOOKUP(I187,Database!$A$1:$D$377,3,FALSE),"")</f>
        <v>Fitness</v>
      </c>
      <c r="K187" s="71" t="str">
        <f>IFERROR(VLOOKUP(I187,Database!$A$1:$D$377,4,FALSE),"")</f>
        <v>Fitness App</v>
      </c>
      <c r="L187" s="41" t="s">
        <v>28</v>
      </c>
      <c r="M187" s="71" t="str">
        <f>IFERROR(VLOOKUP($I187,Database!$A$2:$D$908,2,FALSE),"")</f>
        <v>Direct</v>
      </c>
      <c r="N187" s="269" t="s">
        <v>29</v>
      </c>
      <c r="O187" s="41"/>
      <c r="P187" s="630" t="s">
        <v>957</v>
      </c>
      <c r="Q187" s="45" t="s">
        <v>30</v>
      </c>
      <c r="R187" s="45" t="s">
        <v>650</v>
      </c>
      <c r="S187" s="45">
        <v>2</v>
      </c>
      <c r="T187" s="41"/>
      <c r="U187" s="717">
        <v>50</v>
      </c>
      <c r="V187" s="45">
        <v>20</v>
      </c>
      <c r="W187" s="719">
        <f>U187-V187-V188</f>
        <v>0</v>
      </c>
      <c r="X187" s="82"/>
      <c r="Y187" s="83">
        <f>IF(Q187="Available","",IF(Q187="Booked",X187*V187,IF(Q187="1st Option",X187*V187,IF(Q187="2nd Option","",""))))</f>
        <v>0</v>
      </c>
      <c r="Z187" s="66">
        <f>IF(V187&gt;=1,Database!$H$9,"")</f>
        <v>0.2</v>
      </c>
      <c r="AA187" s="67">
        <f t="shared" ref="AA187:AA199" si="93">IF(Q187="Available","",IF(Q187="Booked",(Y187*(1-Z187)),IF(Q187="1st Option",(Y187*(1-Z187)), IF(Q187="2nd Option","",""))))</f>
        <v>0</v>
      </c>
      <c r="AB187" s="84">
        <f>IFERROR(IF(M187="Agency",(Y187*(Z187-0.1)),Y187*Z187),)</f>
        <v>0</v>
      </c>
      <c r="AC187" s="67">
        <v>1600</v>
      </c>
      <c r="AD187" s="237">
        <f t="shared" ref="AD187:AD199" si="94">AA187-AC187</f>
        <v>-1600</v>
      </c>
      <c r="AE187" s="53"/>
      <c r="AF187" s="111"/>
    </row>
    <row r="188" spans="1:32" ht="21.75" customHeight="1" thickBot="1">
      <c r="A188" s="715"/>
      <c r="B188" s="735"/>
      <c r="C188" s="712"/>
      <c r="D188" s="712"/>
      <c r="E188" s="744"/>
      <c r="F188" s="754"/>
      <c r="G188" s="629" t="s">
        <v>28</v>
      </c>
      <c r="H188" s="669"/>
      <c r="I188" s="40" t="s">
        <v>626</v>
      </c>
      <c r="J188" s="69" t="str">
        <f>IFERROR(VLOOKUP(I188,Database!$A$1:$D$377,3,FALSE),"")</f>
        <v>Drink</v>
      </c>
      <c r="K188" s="69" t="str">
        <f>IFERROR(VLOOKUP(I188,Database!$A$1:$D$377,4,FALSE),"")</f>
        <v>Beer subscription</v>
      </c>
      <c r="L188" s="43" t="s">
        <v>28</v>
      </c>
      <c r="M188" s="69" t="s">
        <v>78</v>
      </c>
      <c r="N188" s="46" t="s">
        <v>29</v>
      </c>
      <c r="O188" s="46"/>
      <c r="P188" s="627" t="s">
        <v>670</v>
      </c>
      <c r="Q188" s="44" t="s">
        <v>30</v>
      </c>
      <c r="R188" s="44"/>
      <c r="S188" s="44"/>
      <c r="T188" s="46"/>
      <c r="U188" s="748"/>
      <c r="V188" s="48">
        <v>30</v>
      </c>
      <c r="W188" s="747"/>
      <c r="X188" s="49"/>
      <c r="Y188" s="90">
        <f t="shared" ref="Y188:Y203" si="95">IF(Q188="Available","",IF(Q188="Booked",X188*V188,IF(Q188="1st Option",X188*V188,IF(Q188="2nd Option","",""))))</f>
        <v>0</v>
      </c>
      <c r="Z188" s="459">
        <f>IF(V188&gt;=1,Database!$H$9,"")</f>
        <v>0.2</v>
      </c>
      <c r="AA188" s="460">
        <f t="shared" ref="AA188" si="96">IF(Q188="Available","",IF(Q188="Booked",(Y188*(1-Z188)),IF(Q188="1st Option",(Y188*(1-Z188)), IF(Q188="2nd Option","",""))))</f>
        <v>0</v>
      </c>
      <c r="AB188" s="352">
        <f>IFERROR(IF(M188="Agency",(Y188*(Z188-0.1)),Y188*Z188),)</f>
        <v>0</v>
      </c>
      <c r="AC188" s="352"/>
      <c r="AD188" s="283">
        <f t="shared" si="94"/>
        <v>0</v>
      </c>
      <c r="AE188" s="461"/>
      <c r="AF188" s="111"/>
    </row>
    <row r="189" spans="1:32" ht="21.75" customHeight="1">
      <c r="A189" s="715"/>
      <c r="B189" s="735"/>
      <c r="C189" s="712"/>
      <c r="D189" s="712"/>
      <c r="E189" s="712"/>
      <c r="F189" s="322">
        <v>2</v>
      </c>
      <c r="G189" s="322" t="s">
        <v>28</v>
      </c>
      <c r="H189" s="662"/>
      <c r="I189" s="224" t="s">
        <v>586</v>
      </c>
      <c r="J189" s="225" t="str">
        <f>IFERROR(VLOOKUP(I189,Database!$A$1:$D$377,3,FALSE),"")</f>
        <v>Health</v>
      </c>
      <c r="K189" s="225" t="str">
        <f>IFERROR(VLOOKUP(I189,Database!$A$1:$D$377,4,FALSE),"")</f>
        <v>Eye sight</v>
      </c>
      <c r="L189" s="226" t="s">
        <v>28</v>
      </c>
      <c r="M189" s="225" t="str">
        <f>IFERROR(VLOOKUP($I189,Database!$A$2:$D$908,2,FALSE),"")</f>
        <v>Direct</v>
      </c>
      <c r="N189" s="270"/>
      <c r="O189" s="270"/>
      <c r="P189" s="470" t="s">
        <v>671</v>
      </c>
      <c r="Q189" s="227" t="s">
        <v>30</v>
      </c>
      <c r="R189" s="227" t="s">
        <v>650</v>
      </c>
      <c r="S189" s="227"/>
      <c r="T189" s="270"/>
      <c r="U189" s="271">
        <v>50</v>
      </c>
      <c r="V189" s="272">
        <v>50</v>
      </c>
      <c r="W189" s="326">
        <f>U189-V189</f>
        <v>0</v>
      </c>
      <c r="X189" s="327"/>
      <c r="Y189" s="328">
        <f t="shared" si="95"/>
        <v>0</v>
      </c>
      <c r="Z189" s="329">
        <f>IF(V189&gt;=1,Database!$H$9,"")</f>
        <v>0.2</v>
      </c>
      <c r="AA189" s="330">
        <f t="shared" si="93"/>
        <v>0</v>
      </c>
      <c r="AB189" s="330">
        <f t="shared" ref="AB189:AB199" si="97">IFERROR(IF(M189="Agency",(Y189*(Z189-0.1)),Y189*Z189),)</f>
        <v>0</v>
      </c>
      <c r="AC189" s="331"/>
      <c r="AD189" s="331">
        <f t="shared" si="94"/>
        <v>0</v>
      </c>
      <c r="AE189" s="332"/>
      <c r="AF189" s="113"/>
    </row>
    <row r="190" spans="1:32" ht="21.75" customHeight="1">
      <c r="A190" s="715"/>
      <c r="B190" s="735"/>
      <c r="C190" s="712"/>
      <c r="D190" s="712"/>
      <c r="E190" s="712"/>
      <c r="F190" s="312">
        <v>3</v>
      </c>
      <c r="G190" s="513" t="s">
        <v>28</v>
      </c>
      <c r="H190" s="661"/>
      <c r="I190" s="193" t="s">
        <v>386</v>
      </c>
      <c r="J190" s="194" t="str">
        <f>IFERROR(VLOOKUP(I190,Database!$A$1:$D$377,3,FALSE),"")</f>
        <v>Fashion</v>
      </c>
      <c r="K190" s="194" t="str">
        <f>IFERROR(VLOOKUP(I190,Database!$A$1:$D$377,4,FALSE),"")</f>
        <v>Womens clothes</v>
      </c>
      <c r="L190" s="222" t="s">
        <v>28</v>
      </c>
      <c r="M190" s="194" t="s">
        <v>78</v>
      </c>
      <c r="N190" s="195" t="s">
        <v>29</v>
      </c>
      <c r="O190" s="195"/>
      <c r="P190" s="357" t="s">
        <v>671</v>
      </c>
      <c r="Q190" s="197" t="s">
        <v>30</v>
      </c>
      <c r="R190" s="197" t="s">
        <v>913</v>
      </c>
      <c r="S190" s="197">
        <v>6</v>
      </c>
      <c r="T190" s="195">
        <v>14.6</v>
      </c>
      <c r="U190" s="310">
        <v>50</v>
      </c>
      <c r="V190" s="223">
        <v>24</v>
      </c>
      <c r="W190" s="603">
        <f>U190-V190</f>
        <v>26</v>
      </c>
      <c r="X190" s="199"/>
      <c r="Y190" s="200">
        <f t="shared" si="95"/>
        <v>0</v>
      </c>
      <c r="Z190" s="201">
        <f>IF(V190&gt;=1,Database!$H$9,"")</f>
        <v>0.2</v>
      </c>
      <c r="AA190" s="202">
        <f t="shared" si="93"/>
        <v>0</v>
      </c>
      <c r="AB190" s="202">
        <f t="shared" si="97"/>
        <v>0</v>
      </c>
      <c r="AC190" s="233"/>
      <c r="AD190" s="233">
        <f t="shared" si="94"/>
        <v>0</v>
      </c>
      <c r="AE190" s="203"/>
      <c r="AF190" s="113"/>
    </row>
    <row r="191" spans="1:32" ht="22.5" customHeight="1" thickBot="1">
      <c r="A191" s="715"/>
      <c r="B191" s="736"/>
      <c r="C191" s="713"/>
      <c r="D191" s="713"/>
      <c r="E191" s="713"/>
      <c r="F191" s="81">
        <v>4</v>
      </c>
      <c r="G191" s="81" t="s">
        <v>28</v>
      </c>
      <c r="H191" s="81"/>
      <c r="I191" s="40" t="s">
        <v>539</v>
      </c>
      <c r="J191" s="69" t="str">
        <f>IFERROR(VLOOKUP(I191,Database!$A$1:$D$377,3,FALSE),"")</f>
        <v>Home</v>
      </c>
      <c r="K191" s="69" t="str">
        <f>IFERROR(VLOOKUP(I191,Database!$A$1:$D$377,4,FALSE),"")</f>
        <v>Furniture</v>
      </c>
      <c r="L191" s="43" t="s">
        <v>28</v>
      </c>
      <c r="M191" s="69" t="str">
        <f>IFERROR(VLOOKUP($I191,Database!$A$2:$D$908,2,FALSE),"")</f>
        <v>Direct</v>
      </c>
      <c r="N191" s="46" t="s">
        <v>29</v>
      </c>
      <c r="O191" s="46"/>
      <c r="P191" s="627" t="s">
        <v>670</v>
      </c>
      <c r="Q191" s="44" t="s">
        <v>30</v>
      </c>
      <c r="R191" s="44" t="s">
        <v>913</v>
      </c>
      <c r="S191" s="44">
        <v>2</v>
      </c>
      <c r="T191" s="46">
        <v>5</v>
      </c>
      <c r="U191" s="114">
        <v>50</v>
      </c>
      <c r="V191" s="48">
        <v>50</v>
      </c>
      <c r="W191" s="121">
        <f t="shared" ref="W191:W203" si="98">U191-V191</f>
        <v>0</v>
      </c>
      <c r="X191" s="49"/>
      <c r="Y191" s="90">
        <f t="shared" si="95"/>
        <v>0</v>
      </c>
      <c r="Z191" s="91">
        <f>IF(V191&gt;=1,Database!$H$9,"")</f>
        <v>0.2</v>
      </c>
      <c r="AA191" s="92">
        <f t="shared" si="93"/>
        <v>0</v>
      </c>
      <c r="AB191" s="92">
        <f t="shared" si="97"/>
        <v>0</v>
      </c>
      <c r="AC191" s="232"/>
      <c r="AD191" s="232">
        <f t="shared" si="94"/>
        <v>0</v>
      </c>
      <c r="AE191" s="52"/>
      <c r="AF191" s="113"/>
    </row>
    <row r="192" spans="1:32" ht="21.75" customHeight="1">
      <c r="A192" s="715"/>
      <c r="B192" s="734">
        <f t="shared" ref="B192:C192" si="99">B187+7</f>
        <v>41482</v>
      </c>
      <c r="C192" s="711">
        <f t="shared" si="99"/>
        <v>41488</v>
      </c>
      <c r="D192" s="711">
        <f>D187+7</f>
        <v>41492</v>
      </c>
      <c r="E192" s="733" t="s">
        <v>716</v>
      </c>
      <c r="F192" s="70">
        <v>1</v>
      </c>
      <c r="G192" s="70"/>
      <c r="H192" s="70"/>
      <c r="I192" s="41" t="s">
        <v>393</v>
      </c>
      <c r="J192" s="194" t="str">
        <f>IFERROR(VLOOKUP(I192,Database!$A$1:$D$377,3,FALSE),"")</f>
        <v>Drink</v>
      </c>
      <c r="K192" s="194" t="str">
        <f>IFERROR(VLOOKUP(I192,Database!$A$1:$D$377,4,FALSE),"")</f>
        <v>Wines</v>
      </c>
      <c r="L192" s="42" t="s">
        <v>28</v>
      </c>
      <c r="M192" s="76" t="s">
        <v>78</v>
      </c>
      <c r="N192" s="77" t="s">
        <v>29</v>
      </c>
      <c r="O192" s="195" t="s">
        <v>938</v>
      </c>
      <c r="P192" s="505">
        <v>904443</v>
      </c>
      <c r="Q192" s="197" t="s">
        <v>30</v>
      </c>
      <c r="R192" s="197" t="s">
        <v>624</v>
      </c>
      <c r="S192" s="197">
        <v>8</v>
      </c>
      <c r="T192" s="195">
        <v>12.5</v>
      </c>
      <c r="U192" s="622">
        <v>50</v>
      </c>
      <c r="V192" s="223">
        <v>5</v>
      </c>
      <c r="W192" s="119">
        <f t="shared" si="98"/>
        <v>45</v>
      </c>
      <c r="X192" s="82"/>
      <c r="Y192" s="83">
        <f t="shared" si="95"/>
        <v>0</v>
      </c>
      <c r="Z192" s="66">
        <f>IF(V192&gt;=1,Database!$H$9,"")</f>
        <v>0.2</v>
      </c>
      <c r="AA192" s="67">
        <f t="shared" si="93"/>
        <v>0</v>
      </c>
      <c r="AB192" s="84">
        <f t="shared" si="97"/>
        <v>0</v>
      </c>
      <c r="AC192" s="67">
        <v>1600</v>
      </c>
      <c r="AD192" s="261">
        <f t="shared" si="94"/>
        <v>-1600</v>
      </c>
      <c r="AE192" s="53" t="s">
        <v>1009</v>
      </c>
      <c r="AF192" s="111"/>
    </row>
    <row r="193" spans="1:32" ht="21.75" customHeight="1">
      <c r="A193" s="715"/>
      <c r="B193" s="735"/>
      <c r="C193" s="712"/>
      <c r="D193" s="712"/>
      <c r="E193" s="712"/>
      <c r="F193" s="73">
        <v>2</v>
      </c>
      <c r="G193" s="73"/>
      <c r="H193" s="662"/>
      <c r="I193" s="224" t="s">
        <v>944</v>
      </c>
      <c r="J193" s="76" t="str">
        <f>IFERROR(VLOOKUP(I193,Database!$A$1:$D$377,3,FALSE),"")</f>
        <v>Beauty</v>
      </c>
      <c r="K193" s="76" t="str">
        <f>IFERROR(VLOOKUP(I193,Database!$A$1:$D$377,4,FALSE),"")</f>
        <v>Men's grooming</v>
      </c>
      <c r="L193" s="226" t="s">
        <v>28</v>
      </c>
      <c r="M193" s="76" t="str">
        <f>IFERROR(VLOOKUP($I193,Database!$A$2:$D$908,2,FALSE),"")</f>
        <v>Direct</v>
      </c>
      <c r="N193" s="77" t="s">
        <v>29</v>
      </c>
      <c r="O193" s="77"/>
      <c r="P193" s="357" t="s">
        <v>670</v>
      </c>
      <c r="Q193" s="79" t="s">
        <v>30</v>
      </c>
      <c r="R193" s="79" t="s">
        <v>913</v>
      </c>
      <c r="S193" s="79">
        <v>2</v>
      </c>
      <c r="T193" s="77">
        <v>6</v>
      </c>
      <c r="U193" s="112">
        <v>50</v>
      </c>
      <c r="V193" s="80">
        <v>30</v>
      </c>
      <c r="W193" s="120">
        <f t="shared" si="98"/>
        <v>20</v>
      </c>
      <c r="X193" s="85"/>
      <c r="Y193" s="86">
        <f t="shared" si="95"/>
        <v>0</v>
      </c>
      <c r="Z193" s="87">
        <f>IF(V193&gt;=1,Database!$H$9,"")</f>
        <v>0.2</v>
      </c>
      <c r="AA193" s="88">
        <f t="shared" si="93"/>
        <v>0</v>
      </c>
      <c r="AB193" s="88">
        <f t="shared" si="97"/>
        <v>0</v>
      </c>
      <c r="AC193" s="231"/>
      <c r="AD193" s="231">
        <f t="shared" si="94"/>
        <v>0</v>
      </c>
      <c r="AE193" s="89" t="s">
        <v>1009</v>
      </c>
      <c r="AF193" s="113"/>
    </row>
    <row r="194" spans="1:32" ht="21.75" customHeight="1">
      <c r="A194" s="715"/>
      <c r="B194" s="735"/>
      <c r="C194" s="712"/>
      <c r="D194" s="712"/>
      <c r="E194" s="712"/>
      <c r="F194" s="312">
        <v>3</v>
      </c>
      <c r="G194" s="513" t="s">
        <v>28</v>
      </c>
      <c r="H194" s="661"/>
      <c r="I194" s="193" t="s">
        <v>964</v>
      </c>
      <c r="J194" s="194" t="str">
        <f>IFERROR(VLOOKUP(I194,Database!$A$1:$D$377,3,FALSE),"")</f>
        <v>Social</v>
      </c>
      <c r="K194" s="194" t="str">
        <f>IFERROR(VLOOKUP(I194,Database!$A$1:$D$377,4,FALSE),"")</f>
        <v>Flowers</v>
      </c>
      <c r="L194" s="222" t="s">
        <v>28</v>
      </c>
      <c r="M194" s="76" t="str">
        <f>IFERROR(VLOOKUP($I194,Database!$A$2:$D$908,2,FALSE),"")</f>
        <v>Direct</v>
      </c>
      <c r="N194" s="77" t="s">
        <v>29</v>
      </c>
      <c r="O194" s="195"/>
      <c r="P194" s="357" t="s">
        <v>670</v>
      </c>
      <c r="Q194" s="197" t="s">
        <v>30</v>
      </c>
      <c r="R194" s="197"/>
      <c r="S194" s="197"/>
      <c r="T194" s="195"/>
      <c r="U194" s="310">
        <v>50</v>
      </c>
      <c r="V194" s="223">
        <v>25</v>
      </c>
      <c r="W194" s="198">
        <f t="shared" si="98"/>
        <v>25</v>
      </c>
      <c r="X194" s="199"/>
      <c r="Y194" s="200">
        <f t="shared" si="95"/>
        <v>0</v>
      </c>
      <c r="Z194" s="201">
        <f>IF(V194&gt;=1,Database!$H$9,"")</f>
        <v>0.2</v>
      </c>
      <c r="AA194" s="202">
        <f t="shared" si="93"/>
        <v>0</v>
      </c>
      <c r="AB194" s="202">
        <f t="shared" si="97"/>
        <v>0</v>
      </c>
      <c r="AC194" s="233"/>
      <c r="AD194" s="233">
        <f t="shared" si="94"/>
        <v>0</v>
      </c>
      <c r="AE194" s="203" t="s">
        <v>1009</v>
      </c>
      <c r="AF194" s="113"/>
    </row>
    <row r="195" spans="1:32" ht="22.5" customHeight="1" thickBot="1">
      <c r="A195" s="715"/>
      <c r="B195" s="736"/>
      <c r="C195" s="713"/>
      <c r="D195" s="713"/>
      <c r="E195" s="713"/>
      <c r="F195" s="81">
        <v>4</v>
      </c>
      <c r="G195" s="81"/>
      <c r="H195" s="81"/>
      <c r="I195" s="40"/>
      <c r="J195" s="69" t="str">
        <f>IFERROR(VLOOKUP(I195,Database!$A$1:$D$377,3,FALSE),"")</f>
        <v/>
      </c>
      <c r="K195" s="69" t="str">
        <f>IFERROR(VLOOKUP(I195,Database!$A$1:$D$377,4,FALSE),"")</f>
        <v/>
      </c>
      <c r="L195" s="43"/>
      <c r="M195" s="275" t="str">
        <f>IFERROR(VLOOKUP($I195,Database!$A$2:$D$908,2,FALSE),"")</f>
        <v/>
      </c>
      <c r="N195" s="46"/>
      <c r="O195" s="46"/>
      <c r="P195" s="470"/>
      <c r="Q195" s="44" t="s">
        <v>52</v>
      </c>
      <c r="R195" s="44"/>
      <c r="S195" s="44"/>
      <c r="T195" s="46"/>
      <c r="U195" s="114">
        <v>50</v>
      </c>
      <c r="V195" s="48"/>
      <c r="W195" s="121">
        <f t="shared" si="98"/>
        <v>50</v>
      </c>
      <c r="X195" s="49"/>
      <c r="Y195" s="90" t="str">
        <f t="shared" si="95"/>
        <v/>
      </c>
      <c r="Z195" s="91" t="str">
        <f>IF(V195&gt;=1,Database!$H$9,"")</f>
        <v/>
      </c>
      <c r="AA195" s="92" t="str">
        <f t="shared" si="93"/>
        <v/>
      </c>
      <c r="AB195" s="92">
        <f t="shared" si="97"/>
        <v>0</v>
      </c>
      <c r="AC195" s="232"/>
      <c r="AD195" s="232"/>
      <c r="AE195" s="52"/>
      <c r="AF195" s="113"/>
    </row>
    <row r="196" spans="1:32" ht="21.75" customHeight="1">
      <c r="A196" s="715"/>
      <c r="B196" s="734">
        <f t="shared" ref="B196:D196" si="100">B192+7</f>
        <v>41489</v>
      </c>
      <c r="C196" s="711">
        <f t="shared" si="100"/>
        <v>41495</v>
      </c>
      <c r="D196" s="711">
        <f t="shared" si="100"/>
        <v>41499</v>
      </c>
      <c r="E196" s="733" t="s">
        <v>717</v>
      </c>
      <c r="F196" s="70">
        <v>1</v>
      </c>
      <c r="G196" s="70"/>
      <c r="H196" s="70"/>
      <c r="I196" s="41" t="s">
        <v>586</v>
      </c>
      <c r="J196" s="71" t="str">
        <f>IFERROR(VLOOKUP(I196,Database!$A$1:$D$377,3,FALSE),"")</f>
        <v>Health</v>
      </c>
      <c r="K196" s="71" t="str">
        <f>IFERROR(VLOOKUP(I196,Database!$A$1:$D$377,4,FALSE),"")</f>
        <v>Eye sight</v>
      </c>
      <c r="L196" s="42" t="s">
        <v>28</v>
      </c>
      <c r="M196" s="71" t="str">
        <f>IFERROR(VLOOKUP($I196,Database!$A$2:$D$908,2,FALSE),"")</f>
        <v>Direct</v>
      </c>
      <c r="N196" s="41"/>
      <c r="O196" s="41"/>
      <c r="P196" s="480" t="s">
        <v>671</v>
      </c>
      <c r="Q196" s="45" t="s">
        <v>30</v>
      </c>
      <c r="R196" s="45" t="s">
        <v>650</v>
      </c>
      <c r="S196" s="45"/>
      <c r="T196" s="41"/>
      <c r="U196" s="110">
        <v>50</v>
      </c>
      <c r="V196" s="45">
        <v>50</v>
      </c>
      <c r="W196" s="119">
        <f t="shared" si="98"/>
        <v>0</v>
      </c>
      <c r="X196" s="82"/>
      <c r="Y196" s="83">
        <f t="shared" si="95"/>
        <v>0</v>
      </c>
      <c r="Z196" s="66">
        <f>IF(V196&gt;=1,Database!$H$9,"")</f>
        <v>0.2</v>
      </c>
      <c r="AA196" s="67">
        <f t="shared" si="93"/>
        <v>0</v>
      </c>
      <c r="AB196" s="84">
        <f t="shared" si="97"/>
        <v>0</v>
      </c>
      <c r="AC196" s="67">
        <v>1600</v>
      </c>
      <c r="AD196" s="299">
        <f t="shared" si="94"/>
        <v>-1600</v>
      </c>
      <c r="AE196" s="53"/>
      <c r="AF196" s="111"/>
    </row>
    <row r="197" spans="1:32" ht="21.75" customHeight="1">
      <c r="A197" s="715"/>
      <c r="B197" s="735"/>
      <c r="C197" s="712"/>
      <c r="D197" s="712"/>
      <c r="E197" s="712"/>
      <c r="F197" s="631">
        <v>2</v>
      </c>
      <c r="G197" s="73" t="s">
        <v>28</v>
      </c>
      <c r="H197" s="73"/>
      <c r="I197" s="74" t="s">
        <v>626</v>
      </c>
      <c r="J197" s="76" t="str">
        <f>IFERROR(VLOOKUP(I197,Database!$A$1:$D$377,3,FALSE),"")</f>
        <v>Drink</v>
      </c>
      <c r="K197" s="76" t="str">
        <f>IFERROR(VLOOKUP(I197,Database!$A$1:$D$377,4,FALSE),"")</f>
        <v>Beer subscription</v>
      </c>
      <c r="L197" s="75"/>
      <c r="M197" s="76" t="str">
        <f>IFERROR(VLOOKUP($I197,Database!$A$2:$D$908,2,FALSE),"")</f>
        <v>Direct</v>
      </c>
      <c r="N197" s="77" t="s">
        <v>29</v>
      </c>
      <c r="O197" s="77"/>
      <c r="P197" s="357" t="s">
        <v>670</v>
      </c>
      <c r="Q197" s="79" t="s">
        <v>30</v>
      </c>
      <c r="R197" s="79"/>
      <c r="S197" s="79"/>
      <c r="T197" s="77"/>
      <c r="U197" s="632">
        <v>50</v>
      </c>
      <c r="V197" s="80">
        <v>30</v>
      </c>
      <c r="W197" s="633">
        <f>U197-V197</f>
        <v>20</v>
      </c>
      <c r="X197" s="85"/>
      <c r="Y197" s="86">
        <f t="shared" si="95"/>
        <v>0</v>
      </c>
      <c r="Z197" s="87">
        <f>IF(V197&gt;=1,Database!$H$9,"")</f>
        <v>0.2</v>
      </c>
      <c r="AA197" s="88">
        <f t="shared" si="93"/>
        <v>0</v>
      </c>
      <c r="AB197" s="88">
        <f t="shared" si="97"/>
        <v>0</v>
      </c>
      <c r="AC197" s="231"/>
      <c r="AD197" s="237">
        <f t="shared" si="94"/>
        <v>0</v>
      </c>
      <c r="AE197" s="89"/>
      <c r="AF197" s="113"/>
    </row>
    <row r="198" spans="1:32" ht="21.75" customHeight="1">
      <c r="A198" s="715"/>
      <c r="B198" s="735"/>
      <c r="C198" s="712"/>
      <c r="D198" s="712"/>
      <c r="E198" s="712"/>
      <c r="F198" s="312">
        <v>3</v>
      </c>
      <c r="G198" s="513"/>
      <c r="H198" s="661"/>
      <c r="I198" s="193" t="s">
        <v>539</v>
      </c>
      <c r="J198" s="194" t="str">
        <f>IFERROR(VLOOKUP(I198,Database!$A$1:$D$377,3,FALSE),"")</f>
        <v>Home</v>
      </c>
      <c r="K198" s="194" t="str">
        <f>IFERROR(VLOOKUP(I198,Database!$A$1:$D$377,4,FALSE),"")</f>
        <v>Furniture</v>
      </c>
      <c r="L198" s="222" t="s">
        <v>28</v>
      </c>
      <c r="M198" s="76" t="str">
        <f>IFERROR(VLOOKUP($I198,Database!$A$2:$D$908,2,FALSE),"")</f>
        <v>Direct</v>
      </c>
      <c r="N198" s="195" t="s">
        <v>29</v>
      </c>
      <c r="O198" s="195"/>
      <c r="P198" s="357" t="s">
        <v>670</v>
      </c>
      <c r="Q198" s="197" t="s">
        <v>30</v>
      </c>
      <c r="R198" s="197" t="s">
        <v>913</v>
      </c>
      <c r="S198" s="197">
        <v>2</v>
      </c>
      <c r="T198" s="195">
        <v>5</v>
      </c>
      <c r="U198" s="310">
        <v>50</v>
      </c>
      <c r="V198" s="223">
        <v>50</v>
      </c>
      <c r="W198" s="198">
        <f t="shared" si="98"/>
        <v>0</v>
      </c>
      <c r="X198" s="199"/>
      <c r="Y198" s="200">
        <f t="shared" si="95"/>
        <v>0</v>
      </c>
      <c r="Z198" s="201">
        <f>IF(V198&gt;=1,Database!$H$9,"")</f>
        <v>0.2</v>
      </c>
      <c r="AA198" s="202">
        <f t="shared" si="93"/>
        <v>0</v>
      </c>
      <c r="AB198" s="202">
        <f t="shared" si="97"/>
        <v>0</v>
      </c>
      <c r="AC198" s="233"/>
      <c r="AD198" s="233">
        <f t="shared" si="94"/>
        <v>0</v>
      </c>
      <c r="AE198" s="203"/>
      <c r="AF198" s="113"/>
    </row>
    <row r="199" spans="1:32" ht="22.5" customHeight="1" thickBot="1">
      <c r="A199" s="715"/>
      <c r="B199" s="736"/>
      <c r="C199" s="713"/>
      <c r="D199" s="713"/>
      <c r="E199" s="713"/>
      <c r="F199" s="81">
        <v>4</v>
      </c>
      <c r="G199" s="81"/>
      <c r="H199" s="81" t="s">
        <v>1012</v>
      </c>
      <c r="I199" s="40" t="s">
        <v>31</v>
      </c>
      <c r="J199" s="69" t="str">
        <f>IFERROR(VLOOKUP(I199,Database!$A$1:$D$377,3,FALSE),"")</f>
        <v>Food</v>
      </c>
      <c r="K199" s="69" t="str">
        <f>IFERROR(VLOOKUP(I199,Database!$A$1:$D$377,4,FALSE),"")</f>
        <v>Snack boxes</v>
      </c>
      <c r="L199" s="43" t="s">
        <v>28</v>
      </c>
      <c r="M199" s="69" t="str">
        <f>IFERROR(VLOOKUP($I199,Database!$A$2:$D$908,2,FALSE),"")</f>
        <v>Direct</v>
      </c>
      <c r="N199" s="46" t="s">
        <v>29</v>
      </c>
      <c r="O199" s="46"/>
      <c r="P199" s="505">
        <v>904885</v>
      </c>
      <c r="Q199" s="44" t="s">
        <v>30</v>
      </c>
      <c r="R199" s="44"/>
      <c r="S199" s="44"/>
      <c r="T199" s="46"/>
      <c r="U199" s="114">
        <v>50</v>
      </c>
      <c r="V199" s="48">
        <v>50</v>
      </c>
      <c r="W199" s="121">
        <f t="shared" si="98"/>
        <v>0</v>
      </c>
      <c r="X199" s="49"/>
      <c r="Y199" s="90">
        <f t="shared" si="95"/>
        <v>0</v>
      </c>
      <c r="Z199" s="91">
        <f>IF(V199&gt;=1,Database!$H$9,"")</f>
        <v>0.2</v>
      </c>
      <c r="AA199" s="92">
        <f t="shared" si="93"/>
        <v>0</v>
      </c>
      <c r="AB199" s="92">
        <f t="shared" si="97"/>
        <v>0</v>
      </c>
      <c r="AC199" s="232"/>
      <c r="AD199" s="232">
        <f t="shared" si="94"/>
        <v>0</v>
      </c>
      <c r="AE199" s="52"/>
      <c r="AF199" s="113"/>
    </row>
    <row r="200" spans="1:32" ht="21.75" customHeight="1">
      <c r="A200" s="715"/>
      <c r="B200" s="820">
        <f>B196+7</f>
        <v>41496</v>
      </c>
      <c r="C200" s="755">
        <f>C196+7</f>
        <v>41502</v>
      </c>
      <c r="D200" s="755">
        <f>D196+7</f>
        <v>41506</v>
      </c>
      <c r="E200" s="758" t="s">
        <v>718</v>
      </c>
      <c r="F200" s="526">
        <v>1</v>
      </c>
      <c r="G200" s="526"/>
      <c r="H200" s="526"/>
      <c r="I200" s="527"/>
      <c r="J200" s="528" t="str">
        <f>IFERROR(VLOOKUP(I200,Database!$A$1:$D$377,3,FALSE),"")</f>
        <v/>
      </c>
      <c r="K200" s="528" t="str">
        <f>IFERROR(VLOOKUP(I200,Database!$A$1:$D$377,4,FALSE),"")</f>
        <v/>
      </c>
      <c r="L200" s="527"/>
      <c r="M200" s="528" t="str">
        <f>IFERROR(VLOOKUP($I200,Database!$A$2:$D$908,2,FALSE),"")</f>
        <v/>
      </c>
      <c r="N200" s="527"/>
      <c r="O200" s="527"/>
      <c r="P200" s="639"/>
      <c r="Q200" s="530"/>
      <c r="R200" s="530"/>
      <c r="S200" s="530"/>
      <c r="T200" s="595"/>
      <c r="U200" s="596">
        <v>50</v>
      </c>
      <c r="V200" s="597"/>
      <c r="W200" s="532">
        <f t="shared" si="98"/>
        <v>50</v>
      </c>
      <c r="X200" s="533"/>
      <c r="Y200" s="534" t="str">
        <f t="shared" si="95"/>
        <v/>
      </c>
      <c r="Z200" s="535" t="str">
        <f>IF(V200&gt;=1,Database!$H$9,"")</f>
        <v/>
      </c>
      <c r="AA200" s="536" t="str">
        <f>IF(Q200="Available","",IF(Q200="Booked",(Y200*(1-Z200)),IF(Q200="1st Option",(Y200*(1-Z200)), IF(Q200="2nd Option","",""))))</f>
        <v/>
      </c>
      <c r="AB200" s="537">
        <f>IFERROR(IF(M200="Agency",(Y200*(Z200-0.1)),Y200*Z200),)</f>
        <v>0</v>
      </c>
      <c r="AC200" s="536"/>
      <c r="AD200" s="537"/>
      <c r="AE200" s="538"/>
      <c r="AF200" s="111"/>
    </row>
    <row r="201" spans="1:32" ht="21.75" customHeight="1">
      <c r="A201" s="715"/>
      <c r="B201" s="821"/>
      <c r="C201" s="756"/>
      <c r="D201" s="756"/>
      <c r="E201" s="756"/>
      <c r="F201" s="554">
        <v>2</v>
      </c>
      <c r="G201" s="554"/>
      <c r="H201" s="554"/>
      <c r="I201" s="640"/>
      <c r="J201" s="641" t="str">
        <f>IFERROR(VLOOKUP(I201,Database!$A$1:$D$377,3,FALSE),"")</f>
        <v/>
      </c>
      <c r="K201" s="641" t="str">
        <f>IFERROR(VLOOKUP(I201,Database!$A$1:$D$377,4,FALSE),"")</f>
        <v/>
      </c>
      <c r="L201" s="640"/>
      <c r="M201" s="641" t="str">
        <f>IFERROR(VLOOKUP($I201,Database!$A$2:$D$908,2,FALSE),"")</f>
        <v/>
      </c>
      <c r="N201" s="642"/>
      <c r="O201" s="642"/>
      <c r="P201" s="643"/>
      <c r="Q201" s="544"/>
      <c r="R201" s="544"/>
      <c r="S201" s="544"/>
      <c r="T201" s="542"/>
      <c r="U201" s="545">
        <v>50</v>
      </c>
      <c r="V201" s="546">
        <v>0</v>
      </c>
      <c r="W201" s="547">
        <f t="shared" si="98"/>
        <v>50</v>
      </c>
      <c r="X201" s="548"/>
      <c r="Y201" s="644" t="str">
        <f t="shared" si="95"/>
        <v/>
      </c>
      <c r="Z201" s="645" t="str">
        <f>IF(V201&gt;=1,Database!$H$9,"")</f>
        <v/>
      </c>
      <c r="AA201" s="646" t="str">
        <f t="shared" ref="AA201:AA203" si="101">IF(Q201="Available","",IF(Q201="Booked",(Y201*(1-Z201)),IF(Q201="1st Option",(Y201*(1-Z201)), IF(Q201="2nd Option","",""))))</f>
        <v/>
      </c>
      <c r="AB201" s="646">
        <f t="shared" ref="AB201:AB203" si="102">IFERROR(IF(M201="Agency",(Y201*(Z201-0.1)),Y201*Z201),)</f>
        <v>0</v>
      </c>
      <c r="AC201" s="647"/>
      <c r="AD201" s="647"/>
      <c r="AE201" s="648"/>
      <c r="AF201" s="113"/>
    </row>
    <row r="202" spans="1:32" ht="21.75" customHeight="1">
      <c r="A202" s="715"/>
      <c r="B202" s="821"/>
      <c r="C202" s="756"/>
      <c r="D202" s="756"/>
      <c r="E202" s="756"/>
      <c r="F202" s="649">
        <v>3</v>
      </c>
      <c r="G202" s="649"/>
      <c r="H202" s="649"/>
      <c r="I202" s="555"/>
      <c r="J202" s="556" t="str">
        <f>IFERROR(VLOOKUP(I202,Database!$A$1:$D$377,3,FALSE),"")</f>
        <v/>
      </c>
      <c r="K202" s="556" t="str">
        <f>IFERROR(VLOOKUP(I202,Database!$A$1:$D$377,4,FALSE),"")</f>
        <v/>
      </c>
      <c r="L202" s="557"/>
      <c r="M202" s="556"/>
      <c r="N202" s="558"/>
      <c r="O202" s="558"/>
      <c r="P202" s="643"/>
      <c r="Q202" s="560"/>
      <c r="R202" s="560"/>
      <c r="S202" s="560"/>
      <c r="T202" s="558"/>
      <c r="U202" s="650">
        <v>50</v>
      </c>
      <c r="V202" s="651"/>
      <c r="W202" s="652">
        <f t="shared" si="98"/>
        <v>50</v>
      </c>
      <c r="X202" s="564"/>
      <c r="Y202" s="565" t="str">
        <f t="shared" si="95"/>
        <v/>
      </c>
      <c r="Z202" s="566" t="str">
        <f>IF(V202&gt;=1,Database!$H$9,"")</f>
        <v/>
      </c>
      <c r="AA202" s="567" t="str">
        <f t="shared" si="101"/>
        <v/>
      </c>
      <c r="AB202" s="567">
        <f t="shared" si="102"/>
        <v>0</v>
      </c>
      <c r="AC202" s="568"/>
      <c r="AD202" s="568"/>
      <c r="AE202" s="569"/>
      <c r="AF202" s="113"/>
    </row>
    <row r="203" spans="1:32" ht="22.5" customHeight="1" thickBot="1">
      <c r="A203" s="716"/>
      <c r="B203" s="822"/>
      <c r="C203" s="757"/>
      <c r="D203" s="757"/>
      <c r="E203" s="757"/>
      <c r="F203" s="590">
        <v>4</v>
      </c>
      <c r="G203" s="590"/>
      <c r="H203" s="590"/>
      <c r="I203" s="571"/>
      <c r="J203" s="572" t="str">
        <f>IFERROR(VLOOKUP(I203,Database!$A$1:$D$377,3,FALSE),"")</f>
        <v/>
      </c>
      <c r="K203" s="572" t="str">
        <f>IFERROR(VLOOKUP(I203,Database!$A$1:$D$377,4,FALSE),"")</f>
        <v/>
      </c>
      <c r="L203" s="573"/>
      <c r="M203" s="572" t="str">
        <f>IFERROR(VLOOKUP($I203,Database!$A$2:$D$908,2,FALSE),"")</f>
        <v/>
      </c>
      <c r="N203" s="574"/>
      <c r="O203" s="574"/>
      <c r="P203" s="653"/>
      <c r="Q203" s="576"/>
      <c r="R203" s="576"/>
      <c r="S203" s="576"/>
      <c r="T203" s="574"/>
      <c r="U203" s="591">
        <v>50</v>
      </c>
      <c r="V203" s="578"/>
      <c r="W203" s="592">
        <f t="shared" si="98"/>
        <v>50</v>
      </c>
      <c r="X203" s="579"/>
      <c r="Y203" s="580" t="str">
        <f t="shared" si="95"/>
        <v/>
      </c>
      <c r="Z203" s="581" t="str">
        <f>IF(V203&gt;=1,Database!$H$9,"")</f>
        <v/>
      </c>
      <c r="AA203" s="582" t="str">
        <f t="shared" si="101"/>
        <v/>
      </c>
      <c r="AB203" s="582">
        <f t="shared" si="102"/>
        <v>0</v>
      </c>
      <c r="AC203" s="583"/>
      <c r="AD203" s="583"/>
      <c r="AE203" s="584"/>
      <c r="AF203" s="113"/>
    </row>
    <row r="204" spans="1:32" s="109" customFormat="1" ht="18" customHeight="1" thickBot="1">
      <c r="A204" s="168"/>
      <c r="B204" s="167"/>
      <c r="C204" s="167"/>
      <c r="D204" s="167"/>
      <c r="E204" s="167"/>
      <c r="F204" s="166"/>
      <c r="G204" s="166"/>
      <c r="H204" s="166"/>
      <c r="I204" s="166"/>
      <c r="J204" s="165"/>
      <c r="K204" s="166"/>
      <c r="L204" s="166"/>
      <c r="M204" s="166"/>
      <c r="N204" s="166"/>
      <c r="O204" s="166"/>
      <c r="P204" s="166"/>
      <c r="Q204" s="164"/>
      <c r="R204" s="166"/>
      <c r="S204" s="166"/>
      <c r="T204" s="163">
        <f>SUM(T187:T203)</f>
        <v>43.1</v>
      </c>
      <c r="U204" s="162">
        <f>SUM(U187:U203)</f>
        <v>800</v>
      </c>
      <c r="V204" s="162">
        <f>SUM(V187:V203)</f>
        <v>414</v>
      </c>
      <c r="W204" s="161">
        <f>SUM(W187:W203)</f>
        <v>386</v>
      </c>
      <c r="X204" s="163"/>
      <c r="Y204" s="163"/>
      <c r="Z204" s="160"/>
      <c r="AA204" s="159">
        <f>SUM(AA187:AA203)</f>
        <v>0</v>
      </c>
      <c r="AB204" s="159">
        <f>SUM(AB187:AB203)</f>
        <v>0</v>
      </c>
      <c r="AC204" s="159">
        <f>SUM(AC187:AC203)</f>
        <v>4800</v>
      </c>
      <c r="AD204" s="455">
        <f>SUM(AD187:AD203)</f>
        <v>-4800</v>
      </c>
      <c r="AE204" s="158"/>
      <c r="AF204" s="113"/>
    </row>
    <row r="205" spans="1:32" ht="17.25" customHeight="1">
      <c r="A205" s="115"/>
      <c r="J205" s="116"/>
      <c r="U205" s="99"/>
      <c r="V205" s="157">
        <f>SUMIF(Q187:Q203,"Booked",V187:V203)</f>
        <v>414</v>
      </c>
      <c r="W205" s="156" t="s">
        <v>36</v>
      </c>
      <c r="X205" s="125"/>
      <c r="Y205" s="126"/>
      <c r="Z205" s="126"/>
      <c r="AA205" s="155">
        <f>SUMIF(Q187:Q203,"Booked",AA187:AA203)</f>
        <v>0</v>
      </c>
      <c r="AB205" s="155"/>
      <c r="AC205" s="155"/>
      <c r="AD205" s="155"/>
      <c r="AE205" s="154" t="s">
        <v>37</v>
      </c>
      <c r="AF205" s="122"/>
    </row>
    <row r="206" spans="1:32" ht="12.75" customHeight="1">
      <c r="J206" s="116"/>
      <c r="Q206" s="117"/>
      <c r="T206" s="118"/>
      <c r="U206" s="99"/>
      <c r="V206" s="157">
        <f>SUMIF(Q187:Q203,"1ST Option",V187:V203)</f>
        <v>0</v>
      </c>
      <c r="W206" s="156" t="s">
        <v>38</v>
      </c>
      <c r="X206" s="127"/>
      <c r="Y206" s="127"/>
      <c r="Z206" s="127"/>
      <c r="AA206" s="153">
        <f>SUMIF(Q187:Q203,"1ST Option",AA187:AA203)</f>
        <v>0</v>
      </c>
      <c r="AB206" s="153"/>
      <c r="AC206" s="153"/>
      <c r="AD206" s="153"/>
      <c r="AE206" s="152" t="s">
        <v>39</v>
      </c>
      <c r="AF206" s="123"/>
    </row>
    <row r="207" spans="1:32" ht="16.5" customHeight="1">
      <c r="C207" s="475"/>
      <c r="J207" s="116"/>
      <c r="Q207" s="117"/>
      <c r="T207" s="118"/>
      <c r="U207" s="99"/>
      <c r="V207" s="157">
        <f>V205+V206</f>
        <v>414</v>
      </c>
      <c r="W207" s="156" t="s">
        <v>40</v>
      </c>
      <c r="X207" s="127"/>
      <c r="Y207" s="127"/>
      <c r="Z207" s="127"/>
      <c r="AA207" s="155">
        <f>AA206+AA205</f>
        <v>0</v>
      </c>
      <c r="AB207" s="155"/>
      <c r="AC207" s="155"/>
      <c r="AD207" s="155"/>
      <c r="AE207" s="154" t="s">
        <v>40</v>
      </c>
      <c r="AF207" s="122"/>
    </row>
    <row r="208" spans="1:32" ht="31.5">
      <c r="C208" s="469" t="s">
        <v>959</v>
      </c>
      <c r="AA208" s="742" t="s">
        <v>689</v>
      </c>
      <c r="AB208" s="742"/>
      <c r="AC208" s="742"/>
      <c r="AD208" s="742"/>
      <c r="AE208" s="742"/>
      <c r="AF208" s="124"/>
    </row>
    <row r="209" spans="1:32" ht="26.25" customHeight="1" thickBot="1">
      <c r="A209" s="173" t="s">
        <v>694</v>
      </c>
      <c r="C209" s="105"/>
      <c r="L209" s="51"/>
      <c r="M209" s="51"/>
      <c r="N209" s="51"/>
      <c r="P209" s="51"/>
      <c r="Q209" s="51"/>
      <c r="R209" s="51"/>
      <c r="S209" s="51"/>
      <c r="T209" s="106"/>
      <c r="U209" s="51"/>
      <c r="V209" s="51"/>
      <c r="W209" s="107"/>
      <c r="X209" s="51"/>
      <c r="Y209" s="51"/>
      <c r="Z209" s="108"/>
      <c r="AA209" s="51"/>
      <c r="AB209" s="51"/>
      <c r="AC209" s="51"/>
      <c r="AD209" s="655"/>
      <c r="AE209" s="51"/>
      <c r="AF209" s="128"/>
    </row>
    <row r="210" spans="1:32" s="109" customFormat="1" ht="50.25" customHeight="1" thickBot="1">
      <c r="A210" s="228" t="s">
        <v>2</v>
      </c>
      <c r="B210" s="229" t="s">
        <v>635</v>
      </c>
      <c r="C210" s="229" t="s">
        <v>636</v>
      </c>
      <c r="D210" s="229" t="s">
        <v>3</v>
      </c>
      <c r="E210" s="229" t="s">
        <v>637</v>
      </c>
      <c r="F210" s="264" t="s">
        <v>4</v>
      </c>
      <c r="G210" s="264" t="s">
        <v>934</v>
      </c>
      <c r="H210" s="264" t="s">
        <v>987</v>
      </c>
      <c r="I210" s="264" t="s">
        <v>5</v>
      </c>
      <c r="J210" s="229" t="s">
        <v>6</v>
      </c>
      <c r="K210" s="229" t="s">
        <v>7</v>
      </c>
      <c r="L210" s="229" t="s">
        <v>8</v>
      </c>
      <c r="M210" s="229" t="s">
        <v>9</v>
      </c>
      <c r="N210" s="229" t="s">
        <v>10</v>
      </c>
      <c r="O210" s="229" t="s">
        <v>11</v>
      </c>
      <c r="P210" s="264" t="s">
        <v>12</v>
      </c>
      <c r="Q210" s="265" t="s">
        <v>13</v>
      </c>
      <c r="R210" s="264" t="s">
        <v>14</v>
      </c>
      <c r="S210" s="229" t="s">
        <v>50</v>
      </c>
      <c r="T210" s="264" t="s">
        <v>16</v>
      </c>
      <c r="U210" s="229" t="s">
        <v>17</v>
      </c>
      <c r="V210" s="229" t="s">
        <v>18</v>
      </c>
      <c r="W210" s="264" t="s">
        <v>19</v>
      </c>
      <c r="X210" s="264" t="s">
        <v>20</v>
      </c>
      <c r="Y210" s="264" t="s">
        <v>21</v>
      </c>
      <c r="Z210" s="266" t="s">
        <v>22</v>
      </c>
      <c r="AA210" s="264" t="s">
        <v>23</v>
      </c>
      <c r="AB210" s="229" t="s">
        <v>24</v>
      </c>
      <c r="AC210" s="229" t="s">
        <v>646</v>
      </c>
      <c r="AD210" s="654" t="s">
        <v>647</v>
      </c>
      <c r="AE210" s="267" t="s">
        <v>25</v>
      </c>
      <c r="AF210" s="129"/>
    </row>
    <row r="211" spans="1:32" ht="21.75" customHeight="1">
      <c r="A211" s="737" t="s">
        <v>745</v>
      </c>
      <c r="B211" s="740">
        <f>B200+7</f>
        <v>41503</v>
      </c>
      <c r="C211" s="711">
        <f t="shared" ref="C211:D211" si="103">C200+7</f>
        <v>41509</v>
      </c>
      <c r="D211" s="711">
        <f t="shared" si="103"/>
        <v>41513</v>
      </c>
      <c r="E211" s="711" t="s">
        <v>719</v>
      </c>
      <c r="F211" s="466">
        <v>1</v>
      </c>
      <c r="G211" s="466" t="s">
        <v>28</v>
      </c>
      <c r="H211" s="466"/>
      <c r="I211" s="41" t="s">
        <v>425</v>
      </c>
      <c r="J211" s="71" t="str">
        <f>IFERROR(VLOOKUP(I211,Database!$A$1:$D$377,3,FALSE),"")</f>
        <v>Drink</v>
      </c>
      <c r="K211" s="71" t="str">
        <f>IFERROR(VLOOKUP(I211,Database!$A$1:$D$377,4,FALSE),"")</f>
        <v>Wines</v>
      </c>
      <c r="L211" s="41"/>
      <c r="M211" s="71" t="str">
        <f>IFERROR(VLOOKUP($I211,Database!$A$2:$D$908,2,FALSE),"")</f>
        <v>Direct</v>
      </c>
      <c r="N211" s="41" t="s">
        <v>928</v>
      </c>
      <c r="O211" s="41" t="s">
        <v>938</v>
      </c>
      <c r="P211" s="480" t="s">
        <v>671</v>
      </c>
      <c r="Q211" s="45" t="s">
        <v>30</v>
      </c>
      <c r="R211" s="45"/>
      <c r="S211" s="45"/>
      <c r="T211" s="41"/>
      <c r="U211" s="110">
        <v>50</v>
      </c>
      <c r="V211" s="45">
        <v>50</v>
      </c>
      <c r="W211" s="119">
        <f>U211-V211</f>
        <v>0</v>
      </c>
      <c r="X211" s="82"/>
      <c r="Y211" s="83">
        <f>IF(Q211="Available","",IF(Q211="Booked",X211*V211,IF(Q211="1st Option",X211*V211,IF(Q211="2nd Option","",""))))</f>
        <v>0</v>
      </c>
      <c r="Z211" s="66">
        <f>IF(V211&gt;=1,Database!$H$9,"")</f>
        <v>0.2</v>
      </c>
      <c r="AA211" s="67">
        <f t="shared" ref="AA211:AA212" si="104">IF(Q211="Available","",IF(Q211="Booked",(Y211*(1-Z211)),IF(Q211="1st Option",(Y211*(1-Z211)), IF(Q211="2nd Option","",""))))</f>
        <v>0</v>
      </c>
      <c r="AB211" s="84">
        <f>IFERROR(IF(M211="Agency",(Y211*(Z211-0.1)),Y211*Z211),)</f>
        <v>0</v>
      </c>
      <c r="AC211" s="67">
        <v>1600</v>
      </c>
      <c r="AD211" s="261">
        <f t="shared" ref="AD211:AD229" si="105">AA211-AC211</f>
        <v>-1600</v>
      </c>
      <c r="AE211" s="53"/>
      <c r="AF211" s="111"/>
    </row>
    <row r="212" spans="1:32" ht="21.75" customHeight="1">
      <c r="A212" s="738"/>
      <c r="B212" s="741"/>
      <c r="C212" s="712"/>
      <c r="D212" s="712"/>
      <c r="E212" s="712"/>
      <c r="F212" s="674">
        <v>2</v>
      </c>
      <c r="G212" s="674" t="s">
        <v>28</v>
      </c>
      <c r="H212" s="674"/>
      <c r="I212" s="224" t="s">
        <v>660</v>
      </c>
      <c r="J212" s="225" t="str">
        <f>IFERROR(VLOOKUP(I212,Database!$A$1:$D$377,3,FALSE),"")</f>
        <v>Home</v>
      </c>
      <c r="K212" s="225" t="str">
        <f>IFERROR(VLOOKUP(I212,Database!$A$1:$D$377,4,FALSE),"")</f>
        <v>Various</v>
      </c>
      <c r="L212" s="226" t="s">
        <v>28</v>
      </c>
      <c r="M212" s="225" t="str">
        <f>IFERROR(VLOOKUP($I212,Database!$A$2:$D$908,2,FALSE),"")</f>
        <v>Direct</v>
      </c>
      <c r="N212" s="270" t="s">
        <v>29</v>
      </c>
      <c r="O212" s="270" t="s">
        <v>651</v>
      </c>
      <c r="P212" s="357" t="s">
        <v>671</v>
      </c>
      <c r="Q212" s="227" t="s">
        <v>30</v>
      </c>
      <c r="R212" s="227" t="s">
        <v>981</v>
      </c>
      <c r="S212" s="227">
        <v>2</v>
      </c>
      <c r="T212" s="270">
        <v>8</v>
      </c>
      <c r="U212" s="699">
        <v>50</v>
      </c>
      <c r="V212" s="272">
        <v>50</v>
      </c>
      <c r="W212" s="700">
        <f>U212-V212</f>
        <v>0</v>
      </c>
      <c r="X212" s="327"/>
      <c r="Y212" s="328">
        <f t="shared" ref="Y212:Y232" si="106">IF(Q212="Available","",IF(Q212="Booked",X212*V212,IF(Q212="1st Option",X212*V212,IF(Q212="2nd Option","",""))))</f>
        <v>0</v>
      </c>
      <c r="Z212" s="329">
        <f>IF(V212&gt;=1,Database!$H$9,"")</f>
        <v>0.2</v>
      </c>
      <c r="AA212" s="330">
        <f t="shared" si="104"/>
        <v>0</v>
      </c>
      <c r="AB212" s="330">
        <f t="shared" ref="AB212:AB214" si="107">IFERROR(IF(M212="Agency",(Y212*(Z212-0.1)),Y212*Z212),)</f>
        <v>0</v>
      </c>
      <c r="AC212" s="231"/>
      <c r="AD212" s="237">
        <f t="shared" si="105"/>
        <v>0</v>
      </c>
      <c r="AE212" s="332"/>
      <c r="AF212" s="113"/>
    </row>
    <row r="213" spans="1:32" ht="21.75" customHeight="1">
      <c r="A213" s="738"/>
      <c r="B213" s="741"/>
      <c r="C213" s="712"/>
      <c r="D213" s="712"/>
      <c r="E213" s="712"/>
      <c r="F213" s="674">
        <v>3</v>
      </c>
      <c r="G213" s="695" t="s">
        <v>28</v>
      </c>
      <c r="H213" s="695"/>
      <c r="I213" s="193" t="s">
        <v>975</v>
      </c>
      <c r="J213" s="194" t="str">
        <f>IFERROR(VLOOKUP(I213,Database!$A$1:$D$377,3,FALSE),"")</f>
        <v>Home</v>
      </c>
      <c r="K213" s="194" t="str">
        <f>IFERROR(VLOOKUP(I213,Database!$A$1:$D$377,4,FALSE),"")</f>
        <v>Electronics</v>
      </c>
      <c r="L213" s="222" t="s">
        <v>28</v>
      </c>
      <c r="M213" s="194" t="str">
        <f>IFERROR(VLOOKUP($I213,Database!$A$2:$D$908,2,FALSE),"")</f>
        <v>Direct</v>
      </c>
      <c r="N213" s="195" t="s">
        <v>29</v>
      </c>
      <c r="O213" s="195" t="s">
        <v>651</v>
      </c>
      <c r="P213" s="357" t="s">
        <v>671</v>
      </c>
      <c r="Q213" s="79" t="s">
        <v>30</v>
      </c>
      <c r="R213" s="227" t="s">
        <v>981</v>
      </c>
      <c r="S213" s="227">
        <v>2</v>
      </c>
      <c r="T213" s="270">
        <v>5</v>
      </c>
      <c r="U213" s="699">
        <v>50</v>
      </c>
      <c r="V213" s="80">
        <v>30</v>
      </c>
      <c r="W213" s="700">
        <f>U213-V213</f>
        <v>20</v>
      </c>
      <c r="X213" s="85"/>
      <c r="Y213" s="86">
        <f t="shared" si="106"/>
        <v>0</v>
      </c>
      <c r="Z213" s="87">
        <f>IF(V213&gt;=1,Database!$H$9,"")</f>
        <v>0.2</v>
      </c>
      <c r="AA213" s="88">
        <f t="shared" ref="AA213" si="108">IF(Q213="Available","",IF(Q213="Booked",(Y213*(1-Z213)),IF(Q213="1st Option",(Y213*(1-Z213)), IF(Q213="2nd Option","",""))))</f>
        <v>0</v>
      </c>
      <c r="AB213" s="88">
        <f t="shared" ref="AB213" si="109">IFERROR(IF(M213="Agency",(Y213*(Z213-0.1)),Y213*Z213),)</f>
        <v>0</v>
      </c>
      <c r="AC213" s="231"/>
      <c r="AD213" s="88">
        <f t="shared" ref="AD213" si="110">AA213-AC213</f>
        <v>0</v>
      </c>
      <c r="AE213" s="89" t="s">
        <v>984</v>
      </c>
      <c r="AF213" s="113"/>
    </row>
    <row r="214" spans="1:32" ht="22.5" customHeight="1" thickBot="1">
      <c r="A214" s="738"/>
      <c r="B214" s="741"/>
      <c r="C214" s="712"/>
      <c r="D214" s="712"/>
      <c r="E214" s="713"/>
      <c r="F214" s="81">
        <v>4</v>
      </c>
      <c r="G214" s="81" t="s">
        <v>28</v>
      </c>
      <c r="H214" s="81"/>
      <c r="I214" s="40" t="s">
        <v>674</v>
      </c>
      <c r="J214" s="69" t="str">
        <f>IFERROR(VLOOKUP(I214,Database!$A$1:$D$377,3,FALSE),"")</f>
        <v>Pets</v>
      </c>
      <c r="K214" s="69" t="str">
        <f>IFERROR(VLOOKUP(I214,Database!$A$1:$D$377,4,FALSE),"")</f>
        <v>Pet Food</v>
      </c>
      <c r="L214" s="43" t="s">
        <v>28</v>
      </c>
      <c r="M214" s="69" t="str">
        <f>IFERROR(VLOOKUP($I214,Database!$A$2:$D$908,2,FALSE),"")</f>
        <v>Direct</v>
      </c>
      <c r="N214" s="46" t="s">
        <v>29</v>
      </c>
      <c r="O214" s="46" t="s">
        <v>651</v>
      </c>
      <c r="P214" s="627" t="s">
        <v>670</v>
      </c>
      <c r="Q214" s="44" t="s">
        <v>30</v>
      </c>
      <c r="R214" s="44" t="s">
        <v>650</v>
      </c>
      <c r="S214" s="44">
        <v>2</v>
      </c>
      <c r="T214" s="46">
        <v>3</v>
      </c>
      <c r="U214" s="114">
        <v>50</v>
      </c>
      <c r="V214" s="48">
        <v>50</v>
      </c>
      <c r="W214" s="121">
        <f t="shared" ref="W214:W228" si="111">U214-V214</f>
        <v>0</v>
      </c>
      <c r="X214" s="457"/>
      <c r="Y214" s="458">
        <f t="shared" si="106"/>
        <v>0</v>
      </c>
      <c r="Z214" s="459">
        <f>IF(V214&gt;=1,Database!$H$9,"")</f>
        <v>0.2</v>
      </c>
      <c r="AA214" s="460">
        <f>IF(Q214="Available","",IF(Q214="Booked",(Y214*(1-Z214)),IF(Q214="1st Option",(Y214*(1-Z214)), IF(Q214="2nd Option","",""))))</f>
        <v>0</v>
      </c>
      <c r="AB214" s="460">
        <f t="shared" si="107"/>
        <v>0</v>
      </c>
      <c r="AC214" s="352"/>
      <c r="AD214" s="352">
        <f t="shared" si="105"/>
        <v>0</v>
      </c>
      <c r="AE214" s="461"/>
      <c r="AF214" s="113"/>
    </row>
    <row r="215" spans="1:32" ht="21.75" customHeight="1">
      <c r="A215" s="738"/>
      <c r="B215" s="740">
        <f>B211+7</f>
        <v>41510</v>
      </c>
      <c r="C215" s="711">
        <f>C211+7</f>
        <v>41516</v>
      </c>
      <c r="D215" s="711">
        <f>D211+7</f>
        <v>41520</v>
      </c>
      <c r="E215" s="744" t="s">
        <v>720</v>
      </c>
      <c r="F215" s="674">
        <v>1</v>
      </c>
      <c r="G215" s="674" t="s">
        <v>28</v>
      </c>
      <c r="H215" s="674"/>
      <c r="I215" s="224" t="s">
        <v>35</v>
      </c>
      <c r="J215" s="225" t="str">
        <f>IFERROR(VLOOKUP(I215,Database!$A$1:$D$377,3,FALSE),"")</f>
        <v>Beauty</v>
      </c>
      <c r="K215" s="225" t="str">
        <f>IFERROR(VLOOKUP(I215,Database!$A$1:$D$377,4,FALSE),"")</f>
        <v>Make up</v>
      </c>
      <c r="L215" s="226" t="s">
        <v>28</v>
      </c>
      <c r="M215" s="225" t="str">
        <f>IFERROR(VLOOKUP($I215,Database!$A$2:$D$908,2,FALSE),"")</f>
        <v>Direct</v>
      </c>
      <c r="N215" s="224" t="s">
        <v>752</v>
      </c>
      <c r="O215" s="224" t="s">
        <v>919</v>
      </c>
      <c r="P215" s="504">
        <v>904112</v>
      </c>
      <c r="Q215" s="227" t="s">
        <v>30</v>
      </c>
      <c r="R215" s="227" t="s">
        <v>986</v>
      </c>
      <c r="S215" s="227">
        <v>4</v>
      </c>
      <c r="T215" s="224">
        <v>8</v>
      </c>
      <c r="U215" s="701">
        <v>50</v>
      </c>
      <c r="V215" s="227">
        <v>50</v>
      </c>
      <c r="W215" s="700">
        <f t="shared" ref="W215:W219" si="112">U215-V215</f>
        <v>0</v>
      </c>
      <c r="X215" s="327"/>
      <c r="Y215" s="328">
        <f t="shared" ref="Y215" si="113">IF(Q215="Available","",IF(Q215="Booked",X215*V215,IF(Q215="1st Option",X215*V215,IF(Q215="2nd Option","",""))))</f>
        <v>0</v>
      </c>
      <c r="Z215" s="329">
        <f>IF(V215&gt;=1,Database!$H$9,"")</f>
        <v>0.2</v>
      </c>
      <c r="AA215" s="330">
        <f t="shared" ref="AA215" si="114">IF(Q215="Available","",IF(Q215="Booked",(Y215*(1-Z215)),IF(Q215="1st Option",(Y215*(1-Z215)), IF(Q215="2nd Option","",""))))</f>
        <v>0</v>
      </c>
      <c r="AB215" s="330">
        <f t="shared" ref="AB215" si="115">IFERROR(IF(M215="Agency",(Y215*(Z215-0.1)),Y215*Z215),)</f>
        <v>0</v>
      </c>
      <c r="AC215" s="331"/>
      <c r="AD215" s="249">
        <f t="shared" ref="AD215" si="116">AA215-AC215</f>
        <v>0</v>
      </c>
      <c r="AE215" s="332"/>
      <c r="AF215" s="111"/>
    </row>
    <row r="216" spans="1:32" ht="21.75" customHeight="1">
      <c r="A216" s="738"/>
      <c r="B216" s="741"/>
      <c r="C216" s="712"/>
      <c r="D216" s="712"/>
      <c r="E216" s="712"/>
      <c r="F216" s="695">
        <v>2</v>
      </c>
      <c r="G216" s="695" t="s">
        <v>28</v>
      </c>
      <c r="H216" s="695"/>
      <c r="I216" s="74" t="s">
        <v>660</v>
      </c>
      <c r="J216" s="76" t="str">
        <f>IFERROR(VLOOKUP(I216,Database!$A$1:$D$377,3,FALSE),"")</f>
        <v>Home</v>
      </c>
      <c r="K216" s="76" t="str">
        <f>IFERROR(VLOOKUP(I216,Database!$A$1:$D$377,4,FALSE),"")</f>
        <v>Various</v>
      </c>
      <c r="L216" s="75" t="s">
        <v>28</v>
      </c>
      <c r="M216" s="76" t="str">
        <f>IFERROR(VLOOKUP($I216,Database!$A$2:$D$908,2,FALSE),"")</f>
        <v>Direct</v>
      </c>
      <c r="N216" s="77" t="s">
        <v>29</v>
      </c>
      <c r="O216" s="77" t="s">
        <v>651</v>
      </c>
      <c r="P216" s="357" t="s">
        <v>671</v>
      </c>
      <c r="Q216" s="79" t="s">
        <v>30</v>
      </c>
      <c r="R216" s="79" t="s">
        <v>981</v>
      </c>
      <c r="S216" s="79">
        <v>2</v>
      </c>
      <c r="T216" s="77">
        <v>8</v>
      </c>
      <c r="U216" s="112">
        <v>50</v>
      </c>
      <c r="V216" s="80">
        <v>50</v>
      </c>
      <c r="W216" s="120">
        <f t="shared" si="112"/>
        <v>0</v>
      </c>
      <c r="X216" s="85"/>
      <c r="Y216" s="200"/>
      <c r="Z216" s="201"/>
      <c r="AA216" s="202"/>
      <c r="AB216" s="202"/>
      <c r="AC216" s="233"/>
      <c r="AD216" s="256"/>
      <c r="AE216" s="203" t="s">
        <v>989</v>
      </c>
      <c r="AF216" s="113"/>
    </row>
    <row r="217" spans="1:32" ht="21.75" customHeight="1">
      <c r="A217" s="738"/>
      <c r="B217" s="741"/>
      <c r="C217" s="712"/>
      <c r="D217" s="712"/>
      <c r="E217" s="712"/>
      <c r="F217" s="695">
        <v>3</v>
      </c>
      <c r="G217" s="695" t="s">
        <v>28</v>
      </c>
      <c r="H217" s="695"/>
      <c r="I217" s="74" t="s">
        <v>946</v>
      </c>
      <c r="J217" s="76" t="str">
        <f>IFERROR(VLOOKUP(I217,Database!$A$1:$D$377,3,FALSE),"")</f>
        <v>Food</v>
      </c>
      <c r="K217" s="76" t="str">
        <f>IFERROR(VLOOKUP(I217,Database!$A$1:$D$377,4,FALSE),"")</f>
        <v>Chocolate</v>
      </c>
      <c r="L217" s="75" t="s">
        <v>42</v>
      </c>
      <c r="M217" s="76" t="str">
        <f>IFERROR(VLOOKUP($I217,Database!$A$2:$D$908,2,FALSE),"")</f>
        <v>Direct</v>
      </c>
      <c r="N217" s="77" t="s">
        <v>29</v>
      </c>
      <c r="O217" s="77"/>
      <c r="P217" s="357" t="s">
        <v>670</v>
      </c>
      <c r="Q217" s="79" t="s">
        <v>30</v>
      </c>
      <c r="R217" s="79"/>
      <c r="S217" s="79"/>
      <c r="T217" s="77"/>
      <c r="U217" s="112">
        <v>50</v>
      </c>
      <c r="V217" s="80">
        <v>50</v>
      </c>
      <c r="W217" s="120">
        <f t="shared" si="112"/>
        <v>0</v>
      </c>
      <c r="X217" s="85"/>
      <c r="Y217" s="200">
        <f t="shared" ref="Y217:Y222" si="117">IF(Q217="Available","",IF(Q217="Booked",X217*V217,IF(Q217="1st Option",X217*V217,IF(Q217="2nd Option","",""))))</f>
        <v>0</v>
      </c>
      <c r="Z217" s="201">
        <f>IF(V217&gt;=1,Database!$H$9,"")</f>
        <v>0.2</v>
      </c>
      <c r="AA217" s="202">
        <f t="shared" ref="AA217:AA222" si="118">IF(Q217="Available","",IF(Q217="Booked",(Y217*(1-Z217)),IF(Q217="1st Option",(Y217*(1-Z217)), IF(Q217="2nd Option","",""))))</f>
        <v>0</v>
      </c>
      <c r="AB217" s="202">
        <f t="shared" ref="AB217:AB222" si="119">IFERROR(IF(M217="Agency",(Y217*(Z217-0.1)),Y217*Z217),)</f>
        <v>0</v>
      </c>
      <c r="AC217" s="233"/>
      <c r="AD217" s="256">
        <f t="shared" ref="AD217:AD222" si="120">AA217-AC217</f>
        <v>0</v>
      </c>
      <c r="AE217" s="203"/>
      <c r="AF217" s="113"/>
    </row>
    <row r="218" spans="1:32" ht="21.75" customHeight="1">
      <c r="A218" s="738"/>
      <c r="B218" s="741"/>
      <c r="C218" s="712"/>
      <c r="D218" s="712"/>
      <c r="E218" s="712"/>
      <c r="F218" s="695">
        <v>4</v>
      </c>
      <c r="G218" s="695" t="s">
        <v>28</v>
      </c>
      <c r="H218" s="695"/>
      <c r="I218" s="193" t="s">
        <v>539</v>
      </c>
      <c r="J218" s="194" t="str">
        <f>IFERROR(VLOOKUP(I218,Database!$A$1:$D$377,3,FALSE),"")</f>
        <v>Home</v>
      </c>
      <c r="K218" s="194" t="str">
        <f>IFERROR(VLOOKUP(I218,Database!$A$1:$D$377,4,FALSE),"")</f>
        <v>Furniture</v>
      </c>
      <c r="L218" s="222" t="s">
        <v>28</v>
      </c>
      <c r="M218" s="194" t="s">
        <v>78</v>
      </c>
      <c r="N218" s="195" t="s">
        <v>29</v>
      </c>
      <c r="O218" s="195" t="s">
        <v>931</v>
      </c>
      <c r="P218" s="471">
        <v>904775</v>
      </c>
      <c r="Q218" s="197" t="s">
        <v>30</v>
      </c>
      <c r="R218" s="197" t="s">
        <v>913</v>
      </c>
      <c r="S218" s="197">
        <v>2</v>
      </c>
      <c r="T218" s="195">
        <v>5</v>
      </c>
      <c r="U218" s="696">
        <v>50</v>
      </c>
      <c r="V218" s="223">
        <v>50</v>
      </c>
      <c r="W218" s="693">
        <f t="shared" si="112"/>
        <v>0</v>
      </c>
      <c r="X218" s="199">
        <v>35</v>
      </c>
      <c r="Y218" s="200">
        <f t="shared" si="117"/>
        <v>1750</v>
      </c>
      <c r="Z218" s="201">
        <f>IF(V218&gt;=1,Database!$H$9,"")</f>
        <v>0.2</v>
      </c>
      <c r="AA218" s="202">
        <f t="shared" si="118"/>
        <v>1400</v>
      </c>
      <c r="AB218" s="202">
        <f t="shared" si="119"/>
        <v>350</v>
      </c>
      <c r="AC218" s="233"/>
      <c r="AD218" s="256">
        <f t="shared" si="120"/>
        <v>1400</v>
      </c>
      <c r="AE218" s="203"/>
      <c r="AF218" s="113"/>
    </row>
    <row r="219" spans="1:32" ht="22.5" customHeight="1" thickBot="1">
      <c r="A219" s="738"/>
      <c r="B219" s="743"/>
      <c r="C219" s="713"/>
      <c r="D219" s="713"/>
      <c r="E219" s="713"/>
      <c r="F219" s="81">
        <v>5</v>
      </c>
      <c r="G219" s="81" t="s">
        <v>28</v>
      </c>
      <c r="H219" s="81"/>
      <c r="I219" s="40" t="s">
        <v>231</v>
      </c>
      <c r="J219" s="69" t="str">
        <f>IFERROR(VLOOKUP(I219,Database!$A$1:$D$377,3,FALSE),"")</f>
        <v>Fashion</v>
      </c>
      <c r="K219" s="69" t="str">
        <f>IFERROR(VLOOKUP(I219,Database!$A$1:$D$377,4,FALSE),"")</f>
        <v>Female/Male shirts</v>
      </c>
      <c r="L219" s="43" t="s">
        <v>28</v>
      </c>
      <c r="M219" s="69" t="str">
        <f>IFERROR(VLOOKUP($I219,Database!$A$2:$D$908,2,FALSE),"")</f>
        <v>Direct</v>
      </c>
      <c r="N219" s="46" t="s">
        <v>29</v>
      </c>
      <c r="O219" s="46" t="s">
        <v>651</v>
      </c>
      <c r="P219" s="627" t="s">
        <v>671</v>
      </c>
      <c r="Q219" s="44" t="s">
        <v>30</v>
      </c>
      <c r="R219" s="44" t="s">
        <v>985</v>
      </c>
      <c r="S219" s="44">
        <v>2</v>
      </c>
      <c r="T219" s="46">
        <v>8</v>
      </c>
      <c r="U219" s="114">
        <v>50</v>
      </c>
      <c r="V219" s="48">
        <v>48</v>
      </c>
      <c r="W219" s="121">
        <f t="shared" si="112"/>
        <v>2</v>
      </c>
      <c r="X219" s="49"/>
      <c r="Y219" s="90">
        <f t="shared" si="117"/>
        <v>0</v>
      </c>
      <c r="Z219" s="91">
        <f>IF(V219&gt;=1,Database!$H$9,"")</f>
        <v>0.2</v>
      </c>
      <c r="AA219" s="92">
        <f t="shared" si="118"/>
        <v>0</v>
      </c>
      <c r="AB219" s="92">
        <f t="shared" si="119"/>
        <v>0</v>
      </c>
      <c r="AC219" s="232"/>
      <c r="AD219" s="92">
        <f t="shared" si="120"/>
        <v>0</v>
      </c>
      <c r="AE219" s="52"/>
      <c r="AF219" s="113"/>
    </row>
    <row r="220" spans="1:32" ht="21.75" customHeight="1">
      <c r="A220" s="738"/>
      <c r="B220" s="740">
        <f>B215+7</f>
        <v>41517</v>
      </c>
      <c r="C220" s="711">
        <f>C215+7</f>
        <v>41523</v>
      </c>
      <c r="D220" s="711">
        <f>D215+7</f>
        <v>41527</v>
      </c>
      <c r="E220" s="733" t="s">
        <v>721</v>
      </c>
      <c r="F220" s="70">
        <v>1</v>
      </c>
      <c r="G220" s="70" t="s">
        <v>28</v>
      </c>
      <c r="H220" s="70"/>
      <c r="I220" s="41" t="s">
        <v>393</v>
      </c>
      <c r="J220" s="285" t="str">
        <f>IFERROR(VLOOKUP(I220,Database!$A$1:$D$377,3,FALSE),"")</f>
        <v>Drink</v>
      </c>
      <c r="K220" s="285" t="str">
        <f>IFERROR(VLOOKUP(I220,Database!$A$1:$D$377,4,FALSE),"")</f>
        <v>Wines</v>
      </c>
      <c r="L220" s="226" t="s">
        <v>28</v>
      </c>
      <c r="M220" s="225" t="s">
        <v>78</v>
      </c>
      <c r="N220" s="270" t="s">
        <v>29</v>
      </c>
      <c r="O220" s="287" t="s">
        <v>938</v>
      </c>
      <c r="P220" s="505">
        <v>904443</v>
      </c>
      <c r="Q220" s="288" t="s">
        <v>30</v>
      </c>
      <c r="R220" s="288" t="s">
        <v>624</v>
      </c>
      <c r="S220" s="288">
        <v>8</v>
      </c>
      <c r="T220" s="287">
        <v>12.5</v>
      </c>
      <c r="U220" s="698">
        <v>50</v>
      </c>
      <c r="V220" s="289">
        <v>10</v>
      </c>
      <c r="W220" s="700">
        <f t="shared" ref="W220:W223" si="121">U220-V220</f>
        <v>40</v>
      </c>
      <c r="X220" s="82"/>
      <c r="Y220" s="83">
        <f t="shared" si="117"/>
        <v>0</v>
      </c>
      <c r="Z220" s="66">
        <f>IF(V220&gt;=1,Database!$H$9,"")</f>
        <v>0.2</v>
      </c>
      <c r="AA220" s="67">
        <f t="shared" si="118"/>
        <v>0</v>
      </c>
      <c r="AB220" s="84">
        <f t="shared" si="119"/>
        <v>0</v>
      </c>
      <c r="AC220" s="67">
        <v>1600</v>
      </c>
      <c r="AD220" s="261">
        <f t="shared" si="120"/>
        <v>-1600</v>
      </c>
      <c r="AE220" s="53" t="s">
        <v>988</v>
      </c>
      <c r="AF220" s="111"/>
    </row>
    <row r="221" spans="1:32" ht="21.75" customHeight="1">
      <c r="A221" s="738"/>
      <c r="B221" s="741"/>
      <c r="C221" s="712"/>
      <c r="D221" s="712"/>
      <c r="E221" s="712"/>
      <c r="F221" s="73">
        <v>2</v>
      </c>
      <c r="G221" s="73" t="s">
        <v>28</v>
      </c>
      <c r="H221" s="73"/>
      <c r="I221" s="224" t="s">
        <v>944</v>
      </c>
      <c r="J221" s="76" t="str">
        <f>IFERROR(VLOOKUP(I221,Database!$A$1:$D$377,3,FALSE),"")</f>
        <v>Beauty</v>
      </c>
      <c r="K221" s="76" t="str">
        <f>IFERROR(VLOOKUP(I221,Database!$A$1:$D$377,4,FALSE),"")</f>
        <v>Men's grooming</v>
      </c>
      <c r="L221" s="226" t="s">
        <v>28</v>
      </c>
      <c r="M221" s="76" t="str">
        <f>IFERROR(VLOOKUP($I221,Database!$A$2:$D$908,2,FALSE),"")</f>
        <v>Direct</v>
      </c>
      <c r="N221" s="77" t="s">
        <v>29</v>
      </c>
      <c r="O221" s="77"/>
      <c r="P221" s="357" t="s">
        <v>670</v>
      </c>
      <c r="Q221" s="79" t="s">
        <v>30</v>
      </c>
      <c r="R221" s="79" t="s">
        <v>913</v>
      </c>
      <c r="S221" s="79">
        <v>2</v>
      </c>
      <c r="T221" s="77">
        <v>6</v>
      </c>
      <c r="U221" s="112">
        <v>50</v>
      </c>
      <c r="V221" s="80">
        <v>20</v>
      </c>
      <c r="W221" s="120">
        <f t="shared" si="121"/>
        <v>30</v>
      </c>
      <c r="X221" s="85"/>
      <c r="Y221" s="86">
        <f t="shared" si="117"/>
        <v>0</v>
      </c>
      <c r="Z221" s="87">
        <f>IF(V221&gt;=1,Database!$H$9,"")</f>
        <v>0.2</v>
      </c>
      <c r="AA221" s="88">
        <f t="shared" si="118"/>
        <v>0</v>
      </c>
      <c r="AB221" s="88">
        <f t="shared" si="119"/>
        <v>0</v>
      </c>
      <c r="AC221" s="231"/>
      <c r="AD221" s="231">
        <f t="shared" si="120"/>
        <v>0</v>
      </c>
      <c r="AE221" s="89" t="s">
        <v>988</v>
      </c>
      <c r="AF221" s="113"/>
    </row>
    <row r="222" spans="1:32" ht="21.75" customHeight="1">
      <c r="A222" s="738"/>
      <c r="B222" s="741"/>
      <c r="C222" s="712"/>
      <c r="D222" s="712"/>
      <c r="E222" s="712"/>
      <c r="F222" s="695">
        <v>3</v>
      </c>
      <c r="G222" s="695" t="s">
        <v>28</v>
      </c>
      <c r="H222" s="695"/>
      <c r="I222" s="193" t="s">
        <v>964</v>
      </c>
      <c r="J222" s="76" t="str">
        <f>IFERROR(VLOOKUP(I222,Database!$A$1:$D$377,3,FALSE),"")</f>
        <v>Social</v>
      </c>
      <c r="K222" s="76" t="str">
        <f>IFERROR(VLOOKUP(I222,Database!$A$1:$D$377,4,FALSE),"")</f>
        <v>Flowers</v>
      </c>
      <c r="L222" s="313" t="s">
        <v>28</v>
      </c>
      <c r="M222" s="76" t="str">
        <f>IFERROR(VLOOKUP($I222,Database!$A$2:$D$908,2,FALSE),"")</f>
        <v>Direct</v>
      </c>
      <c r="N222" s="77" t="s">
        <v>29</v>
      </c>
      <c r="O222" s="77"/>
      <c r="P222" s="357" t="s">
        <v>670</v>
      </c>
      <c r="Q222" s="79" t="s">
        <v>30</v>
      </c>
      <c r="R222" s="79"/>
      <c r="S222" s="79"/>
      <c r="T222" s="77"/>
      <c r="U222" s="112">
        <v>50</v>
      </c>
      <c r="V222" s="80">
        <v>20</v>
      </c>
      <c r="W222" s="120">
        <f t="shared" si="121"/>
        <v>30</v>
      </c>
      <c r="X222" s="85"/>
      <c r="Y222" s="86">
        <f t="shared" si="117"/>
        <v>0</v>
      </c>
      <c r="Z222" s="87">
        <f>IF(V222&gt;=1,Database!$H$9,"")</f>
        <v>0.2</v>
      </c>
      <c r="AA222" s="88">
        <f t="shared" si="118"/>
        <v>0</v>
      </c>
      <c r="AB222" s="88">
        <f t="shared" si="119"/>
        <v>0</v>
      </c>
      <c r="AC222" s="233"/>
      <c r="AD222" s="233">
        <f t="shared" si="120"/>
        <v>0</v>
      </c>
      <c r="AE222" s="203" t="s">
        <v>988</v>
      </c>
      <c r="AF222" s="113"/>
    </row>
    <row r="223" spans="1:32" ht="22.5" customHeight="1" thickBot="1">
      <c r="A223" s="738"/>
      <c r="B223" s="743"/>
      <c r="C223" s="713"/>
      <c r="D223" s="713"/>
      <c r="E223" s="713"/>
      <c r="F223" s="81"/>
      <c r="G223" s="81"/>
      <c r="H223" s="81"/>
      <c r="I223" s="40"/>
      <c r="J223" s="275"/>
      <c r="K223" s="275"/>
      <c r="L223" s="276"/>
      <c r="M223" s="275"/>
      <c r="N223" s="277"/>
      <c r="O223" s="277"/>
      <c r="P223" s="702"/>
      <c r="Q223" s="279" t="s">
        <v>52</v>
      </c>
      <c r="R223" s="279"/>
      <c r="S223" s="279"/>
      <c r="T223" s="277"/>
      <c r="U223" s="697">
        <v>50</v>
      </c>
      <c r="V223" s="281"/>
      <c r="W223" s="694">
        <f t="shared" si="121"/>
        <v>50</v>
      </c>
      <c r="X223" s="457"/>
      <c r="Y223" s="458" t="str">
        <f t="shared" ref="Y223" si="122">IF(Q223="Available","",IF(Q223="Booked",X223*V223,IF(Q223="1st Option",X223*V223,IF(Q223="2nd Option","",""))))</f>
        <v/>
      </c>
      <c r="Z223" s="459" t="str">
        <f>IF(V223&gt;=1,Database!$H$9,"")</f>
        <v/>
      </c>
      <c r="AA223" s="460" t="str">
        <f t="shared" ref="AA223" si="123">IF(Q223="Available","",IF(Q223="Booked",(Y223*(1-Z223)),IF(Q223="1st Option",(Y223*(1-Z223)), IF(Q223="2nd Option","",""))))</f>
        <v/>
      </c>
      <c r="AB223" s="460">
        <f t="shared" ref="AB223" si="124">IFERROR(IF(M223="Agency",(Y223*(Z223-0.1)),Y223*Z223),)</f>
        <v>0</v>
      </c>
      <c r="AC223" s="232"/>
      <c r="AD223" s="92"/>
      <c r="AE223" s="52"/>
      <c r="AF223" s="113"/>
    </row>
    <row r="224" spans="1:32" ht="21.75" customHeight="1">
      <c r="A224" s="738"/>
      <c r="B224" s="740">
        <f>B220+7</f>
        <v>41524</v>
      </c>
      <c r="C224" s="711">
        <f>C220+7</f>
        <v>41530</v>
      </c>
      <c r="D224" s="711">
        <f>D220+7</f>
        <v>41534</v>
      </c>
      <c r="E224" s="733" t="s">
        <v>722</v>
      </c>
      <c r="F224" s="636">
        <v>1</v>
      </c>
      <c r="G224" s="70" t="s">
        <v>28</v>
      </c>
      <c r="H224" s="70"/>
      <c r="I224" s="41" t="s">
        <v>35</v>
      </c>
      <c r="J224" s="71" t="str">
        <f>IFERROR(VLOOKUP(I224,Database!$A$1:$D$377,3,FALSE),"")</f>
        <v>Beauty</v>
      </c>
      <c r="K224" s="71" t="str">
        <f>IFERROR(VLOOKUP(I224,Database!$A$1:$D$377,4,FALSE),"")</f>
        <v>Make up</v>
      </c>
      <c r="L224" s="42" t="s">
        <v>28</v>
      </c>
      <c r="M224" s="71" t="str">
        <f>IFERROR(VLOOKUP($I224,Database!$A$2:$D$908,2,FALSE),"")</f>
        <v>Direct</v>
      </c>
      <c r="N224" s="41" t="s">
        <v>752</v>
      </c>
      <c r="O224" s="41" t="s">
        <v>919</v>
      </c>
      <c r="P224" s="507">
        <v>904112</v>
      </c>
      <c r="Q224" s="45" t="s">
        <v>30</v>
      </c>
      <c r="R224" s="45" t="s">
        <v>986</v>
      </c>
      <c r="S224" s="45">
        <v>4</v>
      </c>
      <c r="T224" s="41">
        <v>8</v>
      </c>
      <c r="U224" s="637">
        <v>50</v>
      </c>
      <c r="V224" s="638">
        <v>30</v>
      </c>
      <c r="W224" s="635">
        <f>U224-V224</f>
        <v>20</v>
      </c>
      <c r="X224" s="82"/>
      <c r="Y224" s="83">
        <f t="shared" si="106"/>
        <v>0</v>
      </c>
      <c r="Z224" s="66">
        <f>IF(V224&gt;=1,Database!$H$9,"")</f>
        <v>0.2</v>
      </c>
      <c r="AA224" s="67">
        <f>IF(Q224="Available","",IF(Q224="Booked",(Y224*(1-Z224)),IF(Q224="1st Option",(Y224*(1-Z224)), IF(Q224="2nd Option","",""))))</f>
        <v>0</v>
      </c>
      <c r="AB224" s="67">
        <f>IFERROR(IF(M224="Agency",(Y224*(Z224-0.1)),Y224*Z224),)</f>
        <v>0</v>
      </c>
      <c r="AC224" s="331">
        <v>1600</v>
      </c>
      <c r="AD224" s="330">
        <f t="shared" si="105"/>
        <v>-1600</v>
      </c>
      <c r="AE224" s="53"/>
      <c r="AF224" s="111"/>
    </row>
    <row r="225" spans="1:32" ht="21.75" customHeight="1">
      <c r="A225" s="738"/>
      <c r="B225" s="741"/>
      <c r="C225" s="712"/>
      <c r="D225" s="712"/>
      <c r="E225" s="712"/>
      <c r="F225" s="73">
        <v>2</v>
      </c>
      <c r="G225" s="73" t="s">
        <v>28</v>
      </c>
      <c r="H225" s="73"/>
      <c r="I225" s="74" t="s">
        <v>539</v>
      </c>
      <c r="J225" s="76" t="str">
        <f>IFERROR(VLOOKUP(I225,Database!$A$1:$D$377,3,FALSE),"")</f>
        <v>Home</v>
      </c>
      <c r="K225" s="76" t="str">
        <f>IFERROR(VLOOKUP(I225,Database!$A$1:$D$377,4,FALSE),"")</f>
        <v>Furniture</v>
      </c>
      <c r="L225" s="75" t="s">
        <v>28</v>
      </c>
      <c r="M225" s="76" t="str">
        <f>IFERROR(VLOOKUP($I225,Database!$A$2:$D$908,2,FALSE),"")</f>
        <v>Direct</v>
      </c>
      <c r="N225" s="77" t="s">
        <v>29</v>
      </c>
      <c r="O225" s="77" t="s">
        <v>931</v>
      </c>
      <c r="P225" s="471">
        <v>904776</v>
      </c>
      <c r="Q225" s="227" t="s">
        <v>30</v>
      </c>
      <c r="R225" s="227" t="s">
        <v>627</v>
      </c>
      <c r="S225" s="227">
        <v>2</v>
      </c>
      <c r="T225" s="270">
        <v>3.6</v>
      </c>
      <c r="U225" s="112">
        <v>50</v>
      </c>
      <c r="V225" s="80">
        <v>50</v>
      </c>
      <c r="W225" s="120">
        <f t="shared" si="111"/>
        <v>0</v>
      </c>
      <c r="X225" s="327">
        <v>35</v>
      </c>
      <c r="Y225" s="86">
        <f t="shared" si="106"/>
        <v>1750</v>
      </c>
      <c r="Z225" s="87">
        <f>IF(V225&gt;=1,Database!$H$9,"")</f>
        <v>0.2</v>
      </c>
      <c r="AA225" s="88">
        <f t="shared" ref="AA225:AA228" si="125">IF(Q225="Available","",IF(Q225="Booked",(Y225*(1-Z225)),IF(Q225="1st Option",(Y225*(1-Z225)), IF(Q225="2nd Option","",""))))</f>
        <v>1400</v>
      </c>
      <c r="AB225" s="88">
        <f t="shared" ref="AB225:AB228" si="126">IFERROR(IF(M225="Agency",(Y225*(Z225-0.1)),Y225*Z225),)</f>
        <v>350</v>
      </c>
      <c r="AC225" s="330"/>
      <c r="AD225" s="331">
        <f t="shared" si="105"/>
        <v>1400</v>
      </c>
      <c r="AE225" s="89"/>
      <c r="AF225" s="113"/>
    </row>
    <row r="226" spans="1:32" ht="21.75" customHeight="1">
      <c r="A226" s="738"/>
      <c r="B226" s="741"/>
      <c r="C226" s="712"/>
      <c r="D226" s="712"/>
      <c r="E226" s="712"/>
      <c r="F226" s="312">
        <v>3</v>
      </c>
      <c r="G226" s="513" t="s">
        <v>28</v>
      </c>
      <c r="H226" s="661"/>
      <c r="I226" s="193" t="s">
        <v>969</v>
      </c>
      <c r="J226" s="194" t="str">
        <f>IFERROR(VLOOKUP(I226,Database!$A$1:$D$377,3,FALSE),"")</f>
        <v>Home</v>
      </c>
      <c r="K226" s="194" t="str">
        <f>IFERROR(VLOOKUP(I226,Database!$A$1:$D$377,4,FALSE),"")</f>
        <v>Bedding</v>
      </c>
      <c r="L226" s="222" t="s">
        <v>28</v>
      </c>
      <c r="M226" s="194" t="s">
        <v>78</v>
      </c>
      <c r="N226" s="195" t="s">
        <v>656</v>
      </c>
      <c r="O226" s="195" t="s">
        <v>656</v>
      </c>
      <c r="P226" s="503">
        <v>904687</v>
      </c>
      <c r="Q226" s="197" t="s">
        <v>30</v>
      </c>
      <c r="R226" s="197" t="s">
        <v>624</v>
      </c>
      <c r="S226" s="197">
        <v>2</v>
      </c>
      <c r="T226" s="195">
        <v>10</v>
      </c>
      <c r="U226" s="310">
        <v>50</v>
      </c>
      <c r="V226" s="223">
        <v>50</v>
      </c>
      <c r="W226" s="198">
        <f t="shared" si="111"/>
        <v>0</v>
      </c>
      <c r="X226" s="199">
        <v>35</v>
      </c>
      <c r="Y226" s="200">
        <f t="shared" si="106"/>
        <v>1750</v>
      </c>
      <c r="Z226" s="201">
        <f>IF(V226&gt;=1,Database!$H$9,"")</f>
        <v>0.2</v>
      </c>
      <c r="AA226" s="202">
        <f t="shared" si="125"/>
        <v>1400</v>
      </c>
      <c r="AB226" s="202">
        <f t="shared" si="126"/>
        <v>350</v>
      </c>
      <c r="AC226" s="231"/>
      <c r="AD226" s="231">
        <f>AA226-AC226</f>
        <v>1400</v>
      </c>
      <c r="AE226" s="203"/>
      <c r="AF226" s="113"/>
    </row>
    <row r="227" spans="1:32" ht="21.75" customHeight="1">
      <c r="A227" s="738"/>
      <c r="B227" s="741"/>
      <c r="C227" s="712"/>
      <c r="D227" s="712"/>
      <c r="E227" s="712"/>
      <c r="F227" s="679">
        <v>4</v>
      </c>
      <c r="G227" s="679" t="s">
        <v>28</v>
      </c>
      <c r="H227" s="679"/>
      <c r="I227" s="193" t="s">
        <v>31</v>
      </c>
      <c r="J227" s="194" t="str">
        <f>IFERROR(VLOOKUP(I227,Database!$A$1:$D$377,3,FALSE),"")</f>
        <v>Food</v>
      </c>
      <c r="K227" s="194" t="str">
        <f>IFERROR(VLOOKUP(I227,Database!$A$1:$D$377,4,FALSE),"")</f>
        <v>Snack boxes</v>
      </c>
      <c r="L227" s="75" t="s">
        <v>28</v>
      </c>
      <c r="M227" s="76" t="str">
        <f>IFERROR(VLOOKUP($I227,Database!$A$2:$D$908,2,FALSE),"")</f>
        <v>Direct</v>
      </c>
      <c r="N227" s="77" t="s">
        <v>29</v>
      </c>
      <c r="O227" s="77" t="s">
        <v>651</v>
      </c>
      <c r="P227" s="471">
        <v>904886</v>
      </c>
      <c r="Q227" s="79" t="s">
        <v>30</v>
      </c>
      <c r="R227" s="197" t="s">
        <v>980</v>
      </c>
      <c r="S227" s="197">
        <v>2</v>
      </c>
      <c r="T227" s="195">
        <v>3</v>
      </c>
      <c r="U227" s="691">
        <v>50</v>
      </c>
      <c r="V227" s="223">
        <v>50</v>
      </c>
      <c r="W227" s="692">
        <f t="shared" ref="W227" si="127">U227-V227</f>
        <v>0</v>
      </c>
      <c r="X227" s="199"/>
      <c r="Y227" s="200">
        <f t="shared" ref="Y227" si="128">IF(Q227="Available","",IF(Q227="Booked",X227*V227,IF(Q227="1st Option",X227*V227,IF(Q227="2nd Option","",""))))</f>
        <v>0</v>
      </c>
      <c r="Z227" s="201">
        <f>IF(V227&gt;=1,Database!$H$9,"")</f>
        <v>0.2</v>
      </c>
      <c r="AA227" s="202">
        <f t="shared" ref="AA227" si="129">IF(Q227="Available","",IF(Q227="Booked",(Y227*(1-Z227)),IF(Q227="1st Option",(Y227*(1-Z227)), IF(Q227="2nd Option","",""))))</f>
        <v>0</v>
      </c>
      <c r="AB227" s="202">
        <f t="shared" ref="AB227" si="130">IFERROR(IF(M227="Agency",(Y227*(Z227-0.1)),Y227*Z227),)</f>
        <v>0</v>
      </c>
      <c r="AC227" s="231"/>
      <c r="AD227" s="231" t="s">
        <v>666</v>
      </c>
      <c r="AE227" s="203" t="s">
        <v>989</v>
      </c>
      <c r="AF227" s="113"/>
    </row>
    <row r="228" spans="1:32" ht="22.5" customHeight="1" thickBot="1">
      <c r="A228" s="738"/>
      <c r="B228" s="743"/>
      <c r="C228" s="713"/>
      <c r="D228" s="713"/>
      <c r="E228" s="713"/>
      <c r="F228" s="81">
        <v>5</v>
      </c>
      <c r="G228" s="81" t="s">
        <v>28</v>
      </c>
      <c r="H228" s="81"/>
      <c r="I228" s="40" t="s">
        <v>976</v>
      </c>
      <c r="J228" s="355" t="str">
        <f>IFERROR(VLOOKUP(I228,Database!$A$1:$D$377,3,FALSE),"")</f>
        <v>Social</v>
      </c>
      <c r="K228" s="69" t="str">
        <f>IFERROR(VLOOKUP(I228,Database!$A$1:$D$377,4,FALSE),"")</f>
        <v>Flowers</v>
      </c>
      <c r="L228" s="43" t="s">
        <v>42</v>
      </c>
      <c r="M228" s="69" t="str">
        <f>IFERROR(VLOOKUP($I228,Database!$A$2:$D$908,2,FALSE),"")</f>
        <v>Direct</v>
      </c>
      <c r="N228" s="46" t="s">
        <v>29</v>
      </c>
      <c r="O228" s="46" t="s">
        <v>651</v>
      </c>
      <c r="P228" s="404" t="s">
        <v>670</v>
      </c>
      <c r="Q228" s="44" t="s">
        <v>30</v>
      </c>
      <c r="R228" s="44"/>
      <c r="S228" s="44"/>
      <c r="T228" s="46"/>
      <c r="U228" s="114">
        <v>50</v>
      </c>
      <c r="V228" s="48">
        <v>50</v>
      </c>
      <c r="W228" s="121">
        <f t="shared" si="111"/>
        <v>0</v>
      </c>
      <c r="X228" s="49"/>
      <c r="Y228" s="90">
        <f t="shared" si="106"/>
        <v>0</v>
      </c>
      <c r="Z228" s="91">
        <f>IF(V228&gt;=1,Database!$H$9,"")</f>
        <v>0.2</v>
      </c>
      <c r="AA228" s="92">
        <f t="shared" si="125"/>
        <v>0</v>
      </c>
      <c r="AB228" s="92">
        <f t="shared" si="126"/>
        <v>0</v>
      </c>
      <c r="AC228" s="232"/>
      <c r="AD228" s="92">
        <f t="shared" si="105"/>
        <v>0</v>
      </c>
      <c r="AE228" s="52"/>
      <c r="AF228" s="113"/>
    </row>
    <row r="229" spans="1:32" ht="21.75" customHeight="1">
      <c r="A229" s="738"/>
      <c r="B229" s="734">
        <f>B224+7</f>
        <v>41531</v>
      </c>
      <c r="C229" s="711">
        <f>C224+7</f>
        <v>41537</v>
      </c>
      <c r="D229" s="711">
        <f>D224+7</f>
        <v>41541</v>
      </c>
      <c r="E229" s="711" t="s">
        <v>723</v>
      </c>
      <c r="F229" s="397">
        <v>1</v>
      </c>
      <c r="G229" s="70"/>
      <c r="H229" s="70"/>
      <c r="I229" s="41" t="s">
        <v>32</v>
      </c>
      <c r="J229" s="71" t="str">
        <f>IFERROR(VLOOKUP(I229,Database!$A$1:$D$377,3,FALSE),"")</f>
        <v>Home</v>
      </c>
      <c r="K229" s="71" t="str">
        <f>IFERROR(VLOOKUP(I229,Database!$A$1:$D$377,4,FALSE),"")</f>
        <v>Home/Clothes</v>
      </c>
      <c r="L229" s="42" t="s">
        <v>42</v>
      </c>
      <c r="M229" s="71" t="str">
        <f>IFERROR(VLOOKUP($I229,Database!$A$2:$D$908,2,FALSE),"")</f>
        <v>Direct</v>
      </c>
      <c r="N229" s="41" t="s">
        <v>928</v>
      </c>
      <c r="O229" s="41" t="s">
        <v>938</v>
      </c>
      <c r="P229" s="660">
        <v>904968</v>
      </c>
      <c r="Q229" s="45" t="s">
        <v>30</v>
      </c>
      <c r="R229" s="45" t="s">
        <v>624</v>
      </c>
      <c r="S229" s="45">
        <v>12</v>
      </c>
      <c r="T229" s="269">
        <v>15</v>
      </c>
      <c r="U229" s="305">
        <v>50</v>
      </c>
      <c r="V229" s="300">
        <v>45</v>
      </c>
      <c r="W229" s="119">
        <f t="shared" ref="W229" si="131">U229-V229</f>
        <v>5</v>
      </c>
      <c r="X229" s="82"/>
      <c r="Y229" s="83">
        <f t="shared" si="106"/>
        <v>0</v>
      </c>
      <c r="Z229" s="66">
        <f>IF(V229&gt;=1,Database!$H$9,"")</f>
        <v>0.2</v>
      </c>
      <c r="AA229" s="67">
        <f>IF(Q229="Available","",IF(Q229="Booked",(Y229*(1-Z229)),IF(Q229="1st Option",(Y229*(1-Z229)), IF(Q229="2nd Option","",""))))</f>
        <v>0</v>
      </c>
      <c r="AB229" s="84">
        <f>IFERROR(IF(M229="Agency",(Y229*(Z229-0.1)),Y229*Z229),)</f>
        <v>0</v>
      </c>
      <c r="AC229" s="331"/>
      <c r="AD229" s="330">
        <f t="shared" si="105"/>
        <v>0</v>
      </c>
      <c r="AE229" s="53" t="s">
        <v>990</v>
      </c>
      <c r="AF229" s="111"/>
    </row>
    <row r="230" spans="1:32" ht="21.75" customHeight="1">
      <c r="A230" s="738"/>
      <c r="B230" s="735"/>
      <c r="C230" s="712"/>
      <c r="D230" s="712"/>
      <c r="E230" s="712"/>
      <c r="F230" s="721">
        <v>2</v>
      </c>
      <c r="G230" s="73"/>
      <c r="H230" s="73"/>
      <c r="I230" s="74" t="s">
        <v>974</v>
      </c>
      <c r="J230" s="76" t="str">
        <f>IFERROR(VLOOKUP(I230,Database!$A$1:$D$377,3,FALSE),"")</f>
        <v>Food</v>
      </c>
      <c r="K230" s="76" t="str">
        <f>IFERROR(VLOOKUP(I230,Database!$A$1:$D$377,4,FALSE),"")</f>
        <v>Chocolate</v>
      </c>
      <c r="L230" s="75" t="s">
        <v>42</v>
      </c>
      <c r="M230" s="76" t="str">
        <f>IFERROR(VLOOKUP($I230,Database!$A$2:$D$908,2,FALSE),"")</f>
        <v>Direct</v>
      </c>
      <c r="N230" s="77" t="s">
        <v>29</v>
      </c>
      <c r="O230" s="77" t="s">
        <v>651</v>
      </c>
      <c r="P230" s="357" t="s">
        <v>671</v>
      </c>
      <c r="Q230" s="227" t="s">
        <v>30</v>
      </c>
      <c r="R230" s="227"/>
      <c r="S230" s="227"/>
      <c r="T230" s="270"/>
      <c r="U230" s="723">
        <v>50</v>
      </c>
      <c r="V230" s="272">
        <v>35</v>
      </c>
      <c r="W230" s="726">
        <f>U230-V230-V231</f>
        <v>5</v>
      </c>
      <c r="X230" s="327"/>
      <c r="Y230" s="86">
        <f t="shared" si="106"/>
        <v>0</v>
      </c>
      <c r="Z230" s="87">
        <f>IF(V230&gt;=1,Database!$H$9,"")</f>
        <v>0.2</v>
      </c>
      <c r="AA230" s="88">
        <f t="shared" ref="AA230:AA231" si="132">IF(Q230="Available","",IF(Q230="Booked",(Y230*(1-Z230)),IF(Q230="1st Option",(Y230*(1-Z230)), IF(Q230="2nd Option","",""))))</f>
        <v>0</v>
      </c>
      <c r="AB230" s="88">
        <f t="shared" ref="AB230:AB232" si="133">IFERROR(IF(M230="Agency",(Y230*(Z230-0.1)),Y230*Z230),)</f>
        <v>0</v>
      </c>
      <c r="AC230" s="331">
        <v>1600</v>
      </c>
      <c r="AD230" s="331">
        <f t="shared" ref="AD230" si="134">AA230-AC230</f>
        <v>-1600</v>
      </c>
      <c r="AE230" s="89"/>
      <c r="AF230" s="113"/>
    </row>
    <row r="231" spans="1:32" ht="21.75" customHeight="1">
      <c r="A231" s="738"/>
      <c r="B231" s="735"/>
      <c r="C231" s="712"/>
      <c r="D231" s="712"/>
      <c r="E231" s="712"/>
      <c r="F231" s="745"/>
      <c r="G231" s="513"/>
      <c r="H231" s="661"/>
      <c r="I231" s="193" t="s">
        <v>860</v>
      </c>
      <c r="J231" s="76" t="str">
        <f>IFERROR(VLOOKUP(I231,Database!$A$1:$D$377,3,FALSE),"")</f>
        <v>Subscription Box</v>
      </c>
      <c r="K231" s="76" t="str">
        <f>IFERROR(VLOOKUP(I231,Database!$A$1:$D$377,4,FALSE),"")</f>
        <v xml:space="preserve">Feminine Hygiene </v>
      </c>
      <c r="L231" s="75" t="s">
        <v>42</v>
      </c>
      <c r="M231" s="76" t="str">
        <f>IFERROR(VLOOKUP($I231,Database!$A$2:$D$908,2,FALSE),"")</f>
        <v>Direct</v>
      </c>
      <c r="N231" s="195" t="s">
        <v>29</v>
      </c>
      <c r="O231" s="195"/>
      <c r="P231" s="357" t="s">
        <v>670</v>
      </c>
      <c r="Q231" s="197" t="s">
        <v>30</v>
      </c>
      <c r="R231" s="197"/>
      <c r="S231" s="197"/>
      <c r="T231" s="195"/>
      <c r="U231" s="725"/>
      <c r="V231" s="223">
        <v>10</v>
      </c>
      <c r="W231" s="720"/>
      <c r="X231" s="199"/>
      <c r="Y231" s="200">
        <f t="shared" si="106"/>
        <v>0</v>
      </c>
      <c r="Z231" s="201">
        <f>IF(V231&gt;=1,Database!$H$9,"")</f>
        <v>0.2</v>
      </c>
      <c r="AA231" s="202">
        <f t="shared" si="132"/>
        <v>0</v>
      </c>
      <c r="AB231" s="202">
        <f t="shared" si="133"/>
        <v>0</v>
      </c>
      <c r="AC231" s="233"/>
      <c r="AD231" s="233">
        <f>AA231-AC231</f>
        <v>0</v>
      </c>
      <c r="AE231" s="203"/>
      <c r="AF231" s="113"/>
    </row>
    <row r="232" spans="1:32" ht="22.5" customHeight="1">
      <c r="A232" s="738"/>
      <c r="B232" s="735"/>
      <c r="C232" s="712"/>
      <c r="D232" s="712"/>
      <c r="E232" s="712"/>
      <c r="F232" s="710">
        <v>3</v>
      </c>
      <c r="G232" s="73"/>
      <c r="H232" s="73"/>
      <c r="I232" s="74"/>
      <c r="J232" s="434" t="str">
        <f>IFERROR(VLOOKUP(I232,Database!$A$1:$D$377,3,FALSE),"")</f>
        <v/>
      </c>
      <c r="K232" s="76" t="str">
        <f>IFERROR(VLOOKUP(I232,Database!$A$1:$D$377,4,FALSE),"")</f>
        <v/>
      </c>
      <c r="L232" s="313"/>
      <c r="M232" s="76" t="str">
        <f>IFERROR(VLOOKUP($I232,Database!$A$2:$D$908,2,FALSE),"")</f>
        <v/>
      </c>
      <c r="N232" s="77"/>
      <c r="O232" s="77"/>
      <c r="P232" s="357"/>
      <c r="Q232" s="79" t="s">
        <v>52</v>
      </c>
      <c r="R232" s="79"/>
      <c r="S232" s="79"/>
      <c r="T232" s="77"/>
      <c r="U232" s="709">
        <v>50</v>
      </c>
      <c r="V232" s="80"/>
      <c r="W232" s="708">
        <f>U232-V232</f>
        <v>50</v>
      </c>
      <c r="X232" s="85"/>
      <c r="Y232" s="86" t="str">
        <f t="shared" si="106"/>
        <v/>
      </c>
      <c r="Z232" s="87">
        <v>0.2</v>
      </c>
      <c r="AA232" s="88">
        <v>0</v>
      </c>
      <c r="AB232" s="88">
        <f t="shared" si="133"/>
        <v>0</v>
      </c>
      <c r="AC232" s="231"/>
      <c r="AD232" s="231">
        <f>AA232-AC232</f>
        <v>0</v>
      </c>
      <c r="AE232" s="89"/>
      <c r="AF232" s="113"/>
    </row>
    <row r="233" spans="1:32" ht="22.5" customHeight="1" thickBot="1">
      <c r="A233" s="739"/>
      <c r="B233" s="736"/>
      <c r="C233" s="713"/>
      <c r="D233" s="713"/>
      <c r="E233" s="713"/>
      <c r="F233" s="293">
        <v>4</v>
      </c>
      <c r="G233" s="707"/>
      <c r="H233" s="707"/>
      <c r="I233" s="274"/>
      <c r="J233" s="624" t="str">
        <f>IFERROR(VLOOKUP(I233,Database!$A$1:$D$377,3,FALSE),"")</f>
        <v/>
      </c>
      <c r="K233" s="275" t="str">
        <f>IFERROR(VLOOKUP(I233,Database!$A$1:$D$377,4,FALSE),"")</f>
        <v/>
      </c>
      <c r="L233" s="276"/>
      <c r="M233" s="275" t="str">
        <f>IFERROR(VLOOKUP($I233,Database!$A$2:$D$908,2,FALSE),"")</f>
        <v/>
      </c>
      <c r="N233" s="277"/>
      <c r="O233" s="277"/>
      <c r="P233" s="404"/>
      <c r="Q233" s="279" t="s">
        <v>52</v>
      </c>
      <c r="R233" s="279"/>
      <c r="S233" s="279"/>
      <c r="T233" s="277"/>
      <c r="U233" s="706">
        <v>50</v>
      </c>
      <c r="V233" s="281"/>
      <c r="W233" s="705">
        <f t="shared" ref="W233" si="135">U233-V233</f>
        <v>50</v>
      </c>
      <c r="X233" s="457"/>
      <c r="Y233" s="458" t="str">
        <f t="shared" ref="Y233" si="136">IF(Q233="Available","",IF(Q233="Booked",X233*V233,IF(Q233="1st Option",X233*V233,IF(Q233="2nd Option","",""))))</f>
        <v/>
      </c>
      <c r="Z233" s="459">
        <v>0.2</v>
      </c>
      <c r="AA233" s="460">
        <v>0</v>
      </c>
      <c r="AB233" s="460">
        <f t="shared" ref="AB233" si="137">IFERROR(IF(M233="Agency",(Y233*(Z233-0.1)),Y233*Z233),)</f>
        <v>0</v>
      </c>
      <c r="AC233" s="352"/>
      <c r="AD233" s="352">
        <f>AA233-AC233</f>
        <v>0</v>
      </c>
      <c r="AE233" s="461"/>
      <c r="AF233" s="113"/>
    </row>
    <row r="234" spans="1:32" s="109" customFormat="1" ht="18" customHeight="1" thickBot="1">
      <c r="A234" s="168"/>
      <c r="B234" s="167"/>
      <c r="C234" s="167"/>
      <c r="D234" s="167"/>
      <c r="E234" s="167"/>
      <c r="F234" s="166"/>
      <c r="G234" s="166"/>
      <c r="H234" s="166"/>
      <c r="I234" s="166"/>
      <c r="J234" s="165"/>
      <c r="K234" s="166"/>
      <c r="L234" s="166"/>
      <c r="M234" s="166"/>
      <c r="N234" s="166"/>
      <c r="O234" s="166"/>
      <c r="P234" s="166"/>
      <c r="Q234" s="164"/>
      <c r="R234" s="166"/>
      <c r="S234" s="166"/>
      <c r="T234" s="163">
        <f>SUM(T211:T233)</f>
        <v>103.1</v>
      </c>
      <c r="U234" s="162">
        <f>SUM(U211:U233)</f>
        <v>1100</v>
      </c>
      <c r="V234" s="162">
        <f>SUM(V211:V233)</f>
        <v>798</v>
      </c>
      <c r="W234" s="161">
        <f>SUM(W211:W233)</f>
        <v>302</v>
      </c>
      <c r="X234" s="163"/>
      <c r="Y234" s="163"/>
      <c r="Z234" s="160"/>
      <c r="AA234" s="159">
        <f>SUM(AA211:AA233)</f>
        <v>4200</v>
      </c>
      <c r="AB234" s="159">
        <f>SUM(AB211:AB233)</f>
        <v>1050</v>
      </c>
      <c r="AC234" s="159">
        <f>SUM(AC211:AC233)</f>
        <v>6400</v>
      </c>
      <c r="AD234" s="455">
        <f>SUM(AD211:AD233)</f>
        <v>-2200</v>
      </c>
      <c r="AE234" s="158"/>
      <c r="AF234" s="113"/>
    </row>
    <row r="235" spans="1:32" ht="17.25" customHeight="1">
      <c r="A235" s="115"/>
      <c r="J235" s="116"/>
      <c r="U235" s="99"/>
      <c r="V235" s="157">
        <f>SUMIF(Q211:Q233,"Booked",V211:V233)</f>
        <v>798</v>
      </c>
      <c r="W235" s="156" t="s">
        <v>36</v>
      </c>
      <c r="X235" s="125"/>
      <c r="Y235" s="126"/>
      <c r="Z235" s="126"/>
      <c r="AA235" s="155">
        <f>SUMIF(Q211:Q233,"Booked",AA211:AA233)</f>
        <v>4200</v>
      </c>
      <c r="AB235" s="155"/>
      <c r="AC235" s="155"/>
      <c r="AD235" s="155"/>
      <c r="AE235" s="154" t="s">
        <v>37</v>
      </c>
      <c r="AF235" s="122"/>
    </row>
    <row r="236" spans="1:32" ht="12.75" customHeight="1">
      <c r="J236" s="116"/>
      <c r="Q236" s="117"/>
      <c r="T236" s="118"/>
      <c r="U236" s="99"/>
      <c r="V236" s="157">
        <f>SUMIF(Q211:Q233,"1ST Option",V211:V233)</f>
        <v>0</v>
      </c>
      <c r="W236" s="156" t="s">
        <v>38</v>
      </c>
      <c r="X236" s="127"/>
      <c r="Y236" s="127"/>
      <c r="Z236" s="127"/>
      <c r="AA236" s="153">
        <f>SUMIF(Q211:Q233,"1ST Option",AA211:AA233)</f>
        <v>0</v>
      </c>
      <c r="AB236" s="153"/>
      <c r="AC236" s="153"/>
      <c r="AD236" s="153"/>
      <c r="AE236" s="152" t="s">
        <v>39</v>
      </c>
      <c r="AF236" s="123"/>
    </row>
    <row r="237" spans="1:32">
      <c r="J237" s="116"/>
      <c r="Q237" s="117"/>
      <c r="T237" s="118"/>
      <c r="U237" s="99"/>
      <c r="V237" s="157">
        <f>V235+V236</f>
        <v>798</v>
      </c>
      <c r="W237" s="156" t="s">
        <v>40</v>
      </c>
      <c r="X237" s="127"/>
      <c r="Y237" s="127"/>
      <c r="Z237" s="127"/>
      <c r="AA237" s="155">
        <f>AA236+AA235</f>
        <v>4200</v>
      </c>
      <c r="AB237" s="155"/>
      <c r="AC237" s="155"/>
      <c r="AD237" s="155"/>
      <c r="AE237" s="154" t="s">
        <v>40</v>
      </c>
      <c r="AF237" s="122"/>
    </row>
    <row r="238" spans="1:32" ht="31.5">
      <c r="C238" s="469" t="s">
        <v>959</v>
      </c>
      <c r="AA238" s="742" t="s">
        <v>689</v>
      </c>
      <c r="AB238" s="742"/>
      <c r="AC238" s="742"/>
      <c r="AD238" s="742"/>
      <c r="AE238" s="742"/>
      <c r="AF238" s="124"/>
    </row>
    <row r="239" spans="1:32" ht="26.25" customHeight="1" thickBot="1">
      <c r="A239" s="173" t="s">
        <v>695</v>
      </c>
      <c r="C239" s="105"/>
      <c r="L239" s="51"/>
      <c r="M239" s="51"/>
      <c r="N239" s="51"/>
      <c r="P239" s="51"/>
      <c r="Q239" s="51"/>
      <c r="R239" s="51"/>
      <c r="S239" s="51"/>
      <c r="T239" s="106"/>
      <c r="U239" s="51"/>
      <c r="V239" s="51"/>
      <c r="W239" s="107"/>
      <c r="X239" s="51"/>
      <c r="Y239" s="51"/>
      <c r="Z239" s="108"/>
      <c r="AA239" s="51"/>
      <c r="AB239" s="51"/>
      <c r="AC239" s="51"/>
      <c r="AD239" s="51"/>
      <c r="AE239" s="51"/>
      <c r="AF239" s="128"/>
    </row>
    <row r="240" spans="1:32" s="109" customFormat="1" ht="50.25" customHeight="1" thickBot="1">
      <c r="A240" s="228" t="s">
        <v>2</v>
      </c>
      <c r="B240" s="229" t="s">
        <v>635</v>
      </c>
      <c r="C240" s="229" t="s">
        <v>636</v>
      </c>
      <c r="D240" s="229" t="s">
        <v>3</v>
      </c>
      <c r="E240" s="229" t="s">
        <v>637</v>
      </c>
      <c r="F240" s="264" t="s">
        <v>4</v>
      </c>
      <c r="G240" s="264" t="s">
        <v>934</v>
      </c>
      <c r="H240" s="264" t="s">
        <v>987</v>
      </c>
      <c r="I240" s="264" t="s">
        <v>5</v>
      </c>
      <c r="J240" s="229" t="s">
        <v>6</v>
      </c>
      <c r="K240" s="229" t="s">
        <v>7</v>
      </c>
      <c r="L240" s="229" t="s">
        <v>8</v>
      </c>
      <c r="M240" s="229" t="s">
        <v>9</v>
      </c>
      <c r="N240" s="229" t="s">
        <v>10</v>
      </c>
      <c r="O240" s="229" t="s">
        <v>11</v>
      </c>
      <c r="P240" s="264" t="s">
        <v>12</v>
      </c>
      <c r="Q240" s="265" t="s">
        <v>13</v>
      </c>
      <c r="R240" s="264" t="s">
        <v>14</v>
      </c>
      <c r="S240" s="229" t="s">
        <v>50</v>
      </c>
      <c r="T240" s="264" t="s">
        <v>16</v>
      </c>
      <c r="U240" s="229" t="s">
        <v>17</v>
      </c>
      <c r="V240" s="229" t="s">
        <v>18</v>
      </c>
      <c r="W240" s="264" t="s">
        <v>19</v>
      </c>
      <c r="X240" s="264" t="s">
        <v>20</v>
      </c>
      <c r="Y240" s="264" t="s">
        <v>21</v>
      </c>
      <c r="Z240" s="266" t="s">
        <v>22</v>
      </c>
      <c r="AA240" s="264" t="s">
        <v>23</v>
      </c>
      <c r="AB240" s="229" t="s">
        <v>24</v>
      </c>
      <c r="AC240" s="229" t="s">
        <v>646</v>
      </c>
      <c r="AD240" s="230" t="s">
        <v>647</v>
      </c>
      <c r="AE240" s="267" t="s">
        <v>25</v>
      </c>
      <c r="AF240" s="129"/>
    </row>
    <row r="241" spans="1:32" ht="21.75" customHeight="1">
      <c r="A241" s="714" t="s">
        <v>686</v>
      </c>
      <c r="B241" s="734">
        <f>B229+7</f>
        <v>41538</v>
      </c>
      <c r="C241" s="711">
        <f>C229+7</f>
        <v>41544</v>
      </c>
      <c r="D241" s="711">
        <f>D229+7</f>
        <v>41548</v>
      </c>
      <c r="E241" s="711" t="s">
        <v>724</v>
      </c>
      <c r="F241" s="466">
        <v>1</v>
      </c>
      <c r="G241" s="466"/>
      <c r="H241" s="466"/>
      <c r="I241" s="41" t="s">
        <v>35</v>
      </c>
      <c r="J241" s="71" t="str">
        <f>IFERROR(VLOOKUP(I241,Database!$A$1:$D$377,3,FALSE),"")</f>
        <v>Beauty</v>
      </c>
      <c r="K241" s="71" t="str">
        <f>IFERROR(VLOOKUP(I241,Database!$A$1:$D$377,4,FALSE),"")</f>
        <v>Make up</v>
      </c>
      <c r="L241" s="41" t="s">
        <v>28</v>
      </c>
      <c r="M241" s="71" t="str">
        <f>IFERROR(VLOOKUP($I241,Database!$A$2:$D$908,2,FALSE),"")</f>
        <v>Direct</v>
      </c>
      <c r="N241" s="41" t="s">
        <v>752</v>
      </c>
      <c r="O241" s="41" t="s">
        <v>919</v>
      </c>
      <c r="P241" s="507">
        <v>904503</v>
      </c>
      <c r="Q241" s="45" t="s">
        <v>30</v>
      </c>
      <c r="R241" s="45" t="s">
        <v>925</v>
      </c>
      <c r="S241" s="45">
        <v>4</v>
      </c>
      <c r="T241" s="41">
        <v>8</v>
      </c>
      <c r="U241" s="110">
        <v>45</v>
      </c>
      <c r="V241" s="45">
        <v>45</v>
      </c>
      <c r="W241" s="119">
        <f>U241-V241</f>
        <v>0</v>
      </c>
      <c r="X241" s="82"/>
      <c r="Y241" s="83">
        <f>IF(Q241="Available","",IF(Q241="Booked",X241*V241,IF(Q241="1st Option",X241*V241,IF(Q241="2nd Option","",""))))</f>
        <v>0</v>
      </c>
      <c r="Z241" s="66">
        <f>IF(V241&gt;=1,Database!$H$9,"")</f>
        <v>0.2</v>
      </c>
      <c r="AA241" s="67">
        <f t="shared" ref="AA241:AA261" si="138">IF(Q241="Available","",IF(Q241="Booked",(Y241*(1-Z241)),IF(Q241="1st Option",(Y241*(1-Z241)), IF(Q241="2nd Option","",""))))</f>
        <v>0</v>
      </c>
      <c r="AB241" s="84">
        <f>IFERROR(IF(M241="Agency",(Y241*(Z241-0.1)),Y241*Z241),)</f>
        <v>0</v>
      </c>
      <c r="AC241" s="67">
        <v>1440</v>
      </c>
      <c r="AD241" s="249">
        <f t="shared" ref="AD241:AD267" si="139">AA241-AC241</f>
        <v>-1440</v>
      </c>
      <c r="AE241" s="53" t="s">
        <v>990</v>
      </c>
      <c r="AF241" s="111"/>
    </row>
    <row r="242" spans="1:32" ht="24.75" customHeight="1">
      <c r="A242" s="715"/>
      <c r="B242" s="735"/>
      <c r="C242" s="712"/>
      <c r="D242" s="712"/>
      <c r="E242" s="712"/>
      <c r="F242" s="520">
        <v>2</v>
      </c>
      <c r="G242" s="520"/>
      <c r="H242" s="520"/>
      <c r="I242" s="224" t="s">
        <v>539</v>
      </c>
      <c r="J242" s="225" t="str">
        <f>IFERROR(VLOOKUP(I242,Database!$A$1:$D$377,3,FALSE),"")</f>
        <v>Home</v>
      </c>
      <c r="K242" s="225" t="str">
        <f>IFERROR(VLOOKUP(I242,Database!$A$1:$D$377,4,FALSE),"")</f>
        <v>Furniture</v>
      </c>
      <c r="L242" s="74" t="s">
        <v>28</v>
      </c>
      <c r="M242" s="76" t="str">
        <f>IFERROR(VLOOKUP($I242,Database!$A$2:$D$908,2,FALSE),"")</f>
        <v>Direct</v>
      </c>
      <c r="N242" s="77" t="s">
        <v>29</v>
      </c>
      <c r="O242" s="77" t="s">
        <v>931</v>
      </c>
      <c r="P242" s="505">
        <v>905049</v>
      </c>
      <c r="Q242" s="227" t="s">
        <v>30</v>
      </c>
      <c r="R242" s="506" t="s">
        <v>913</v>
      </c>
      <c r="S242" s="506">
        <v>2</v>
      </c>
      <c r="T242" s="77">
        <v>5</v>
      </c>
      <c r="U242" s="675">
        <v>45</v>
      </c>
      <c r="V242" s="80">
        <v>45</v>
      </c>
      <c r="W242" s="678">
        <f t="shared" ref="W242:W268" si="140">U242-V242</f>
        <v>0</v>
      </c>
      <c r="X242" s="199">
        <v>33</v>
      </c>
      <c r="Y242" s="328">
        <f t="shared" ref="Y242:Y268" si="141">IF(Q242="Available","",IF(Q242="Booked",X242*V242,IF(Q242="1st Option",X242*V242,IF(Q242="2nd Option","",""))))</f>
        <v>1485</v>
      </c>
      <c r="Z242" s="329">
        <f>IF(V242&gt;=1,Database!$H$9,"")</f>
        <v>0.2</v>
      </c>
      <c r="AA242" s="330">
        <f t="shared" si="138"/>
        <v>1188</v>
      </c>
      <c r="AB242" s="330">
        <f t="shared" ref="AB242:AB261" si="142">IFERROR(IF(M242="Agency",(Y242*(Z242-0.1)),Y242*Z242),)</f>
        <v>297</v>
      </c>
      <c r="AC242" s="331"/>
      <c r="AD242" s="331">
        <f t="shared" si="139"/>
        <v>1188</v>
      </c>
      <c r="AE242" s="332"/>
      <c r="AF242" s="113"/>
    </row>
    <row r="243" spans="1:32" ht="21.75" customHeight="1">
      <c r="A243" s="715"/>
      <c r="B243" s="735"/>
      <c r="C243" s="712"/>
      <c r="D243" s="712"/>
      <c r="E243" s="712"/>
      <c r="F243" s="205">
        <v>3</v>
      </c>
      <c r="G243" s="205"/>
      <c r="H243" s="323"/>
      <c r="I243" s="74" t="s">
        <v>965</v>
      </c>
      <c r="J243" s="76" t="str">
        <f>IFERROR(VLOOKUP(I243,Database!$A$1:$D$377,3,FALSE),"")</f>
        <v>Drinks</v>
      </c>
      <c r="K243" s="76" t="str">
        <f>IFERROR(VLOOKUP(I243,Database!$A$1:$D$377,4,FALSE),"")</f>
        <v>Hot Drinks</v>
      </c>
      <c r="L243" s="680" t="s">
        <v>42</v>
      </c>
      <c r="M243" s="76" t="str">
        <f>IFERROR(VLOOKUP($I243,Database!$A$2:$D$908,2,FALSE),"")</f>
        <v>Direct</v>
      </c>
      <c r="N243" s="77" t="s">
        <v>29</v>
      </c>
      <c r="O243" s="77"/>
      <c r="P243" s="357" t="s">
        <v>671</v>
      </c>
      <c r="Q243" s="79" t="s">
        <v>30</v>
      </c>
      <c r="R243" s="79"/>
      <c r="S243" s="79"/>
      <c r="T243" s="77"/>
      <c r="U243" s="112">
        <v>45</v>
      </c>
      <c r="V243" s="80">
        <v>40</v>
      </c>
      <c r="W243" s="678">
        <f t="shared" si="140"/>
        <v>5</v>
      </c>
      <c r="X243" s="199"/>
      <c r="Y243" s="200">
        <f t="shared" si="141"/>
        <v>0</v>
      </c>
      <c r="Z243" s="201">
        <f>IF(V243&gt;=1,Database!$H$9,"")</f>
        <v>0.2</v>
      </c>
      <c r="AA243" s="202">
        <f t="shared" si="138"/>
        <v>0</v>
      </c>
      <c r="AB243" s="202">
        <f t="shared" si="142"/>
        <v>0</v>
      </c>
      <c r="AC243" s="233"/>
      <c r="AD243" s="233">
        <f t="shared" si="139"/>
        <v>0</v>
      </c>
      <c r="AE243" s="203"/>
      <c r="AF243" s="113"/>
    </row>
    <row r="244" spans="1:32" ht="22.5" customHeight="1">
      <c r="A244" s="715"/>
      <c r="B244" s="735"/>
      <c r="C244" s="712"/>
      <c r="D244" s="712"/>
      <c r="E244" s="712"/>
      <c r="F244" s="323">
        <v>4</v>
      </c>
      <c r="G244" s="323" t="s">
        <v>28</v>
      </c>
      <c r="H244" s="323"/>
      <c r="I244" s="74" t="s">
        <v>969</v>
      </c>
      <c r="J244" s="76" t="str">
        <f>IFERROR(VLOOKUP(I244,Database!$A$1:$D$377,3,FALSE),"")</f>
        <v>Home</v>
      </c>
      <c r="K244" s="76" t="str">
        <f>IFERROR(VLOOKUP(I244,Database!$A$1:$D$377,4,FALSE),"")</f>
        <v>Bedding</v>
      </c>
      <c r="L244" s="680" t="s">
        <v>28</v>
      </c>
      <c r="M244" s="76" t="str">
        <f>IFERROR(VLOOKUP($I244,Database!$A$2:$D$908,2,FALSE),"")</f>
        <v>Direct</v>
      </c>
      <c r="N244" s="77" t="s">
        <v>656</v>
      </c>
      <c r="O244" s="77" t="s">
        <v>656</v>
      </c>
      <c r="P244" s="503">
        <v>904688</v>
      </c>
      <c r="Q244" s="79" t="s">
        <v>30</v>
      </c>
      <c r="R244" s="79" t="s">
        <v>624</v>
      </c>
      <c r="S244" s="79">
        <v>2</v>
      </c>
      <c r="T244" s="77">
        <v>10</v>
      </c>
      <c r="U244" s="112">
        <v>45</v>
      </c>
      <c r="V244" s="80">
        <v>45</v>
      </c>
      <c r="W244" s="120">
        <f t="shared" si="140"/>
        <v>0</v>
      </c>
      <c r="X244" s="85">
        <v>35</v>
      </c>
      <c r="Y244" s="86">
        <f t="shared" si="141"/>
        <v>1575</v>
      </c>
      <c r="Z244" s="87">
        <f>IF(V244&gt;=1,Database!$H$9,"")</f>
        <v>0.2</v>
      </c>
      <c r="AA244" s="88">
        <f t="shared" si="138"/>
        <v>1260</v>
      </c>
      <c r="AB244" s="88">
        <f t="shared" si="142"/>
        <v>315</v>
      </c>
      <c r="AC244" s="231"/>
      <c r="AD244" s="231">
        <f t="shared" si="139"/>
        <v>1260</v>
      </c>
      <c r="AE244" s="89" t="s">
        <v>992</v>
      </c>
      <c r="AF244" s="113"/>
    </row>
    <row r="245" spans="1:32" ht="22.5" customHeight="1">
      <c r="A245" s="715"/>
      <c r="B245" s="735"/>
      <c r="C245" s="712"/>
      <c r="D245" s="712"/>
      <c r="E245" s="712"/>
      <c r="F245" s="323">
        <v>5</v>
      </c>
      <c r="G245" s="323"/>
      <c r="H245" s="323"/>
      <c r="I245" s="74" t="s">
        <v>1010</v>
      </c>
      <c r="J245" s="76" t="str">
        <f>IFERROR(VLOOKUP(I245,Database!$A$1:$D$377,3,FALSE),"")</f>
        <v>Home</v>
      </c>
      <c r="K245" s="76" t="str">
        <f>IFERROR(VLOOKUP(I245,Database!$A$1:$D$377,4,FALSE),"")</f>
        <v>Kitchenware</v>
      </c>
      <c r="L245" s="680" t="s">
        <v>42</v>
      </c>
      <c r="M245" s="76" t="str">
        <f>IFERROR(VLOOKUP($I245,Database!$A$2:$D$908,2,FALSE),"")</f>
        <v>Direct</v>
      </c>
      <c r="N245" s="77"/>
      <c r="O245" s="77" t="s">
        <v>651</v>
      </c>
      <c r="P245" s="503">
        <v>905155</v>
      </c>
      <c r="Q245" s="79" t="s">
        <v>30</v>
      </c>
      <c r="R245" s="79" t="s">
        <v>624</v>
      </c>
      <c r="S245" s="79">
        <v>2</v>
      </c>
      <c r="T245" s="77">
        <v>7</v>
      </c>
      <c r="U245" s="112">
        <v>45</v>
      </c>
      <c r="V245" s="80">
        <v>45</v>
      </c>
      <c r="W245" s="120">
        <f t="shared" si="140"/>
        <v>0</v>
      </c>
      <c r="X245" s="85"/>
      <c r="Y245" s="86">
        <f t="shared" si="141"/>
        <v>0</v>
      </c>
      <c r="Z245" s="87">
        <f>IF(V245&gt;=1,Database!$H$9,"")</f>
        <v>0.2</v>
      </c>
      <c r="AA245" s="88">
        <f t="shared" ref="AA245:AA246" si="143">IF(Q245="Available","",IF(Q245="Booked",(Y245*(1-Z245)),IF(Q245="1st Option",(Y245*(1-Z245)), IF(Q245="2nd Option","",""))))</f>
        <v>0</v>
      </c>
      <c r="AB245" s="88">
        <f t="shared" ref="AB245:AB246" si="144">IFERROR(IF(M245="Agency",(Y245*(Z245-0.1)),Y245*Z245),)</f>
        <v>0</v>
      </c>
      <c r="AC245" s="231"/>
      <c r="AD245" s="231">
        <f t="shared" ref="AD245:AD246" si="145">AA245-AC245</f>
        <v>0</v>
      </c>
      <c r="AE245" s="89"/>
      <c r="AF245" s="113"/>
    </row>
    <row r="246" spans="1:32" ht="22.5" customHeight="1" thickBot="1">
      <c r="A246" s="715"/>
      <c r="B246" s="736"/>
      <c r="C246" s="713"/>
      <c r="D246" s="713"/>
      <c r="E246" s="713"/>
      <c r="F246" s="518">
        <v>6</v>
      </c>
      <c r="G246" s="518"/>
      <c r="H246" s="518"/>
      <c r="I246" s="284" t="s">
        <v>944</v>
      </c>
      <c r="J246" s="285" t="str">
        <f>IFERROR(VLOOKUP(I246,Database!$A$1:$D$377,3,FALSE),"")</f>
        <v>Beauty</v>
      </c>
      <c r="K246" s="285" t="str">
        <f>IFERROR(VLOOKUP(I246,Database!$A$1:$D$377,4,FALSE),"")</f>
        <v>Men's grooming</v>
      </c>
      <c r="L246" s="333" t="s">
        <v>28</v>
      </c>
      <c r="M246" s="285" t="str">
        <f>IFERROR(VLOOKUP($I246,Database!$A$2:$D$908,2,FALSE),"")</f>
        <v>Direct</v>
      </c>
      <c r="N246" s="46" t="s">
        <v>29</v>
      </c>
      <c r="O246" s="287" t="s">
        <v>1017</v>
      </c>
      <c r="P246" s="657">
        <v>905229</v>
      </c>
      <c r="Q246" s="288" t="s">
        <v>30</v>
      </c>
      <c r="R246" s="79" t="s">
        <v>913</v>
      </c>
      <c r="S246" s="79">
        <v>2</v>
      </c>
      <c r="T246" s="77">
        <v>6</v>
      </c>
      <c r="U246" s="296">
        <v>45</v>
      </c>
      <c r="V246" s="289">
        <v>45</v>
      </c>
      <c r="W246" s="120">
        <f t="shared" si="140"/>
        <v>0</v>
      </c>
      <c r="X246" s="598">
        <v>30</v>
      </c>
      <c r="Y246" s="86">
        <f t="shared" si="141"/>
        <v>1350</v>
      </c>
      <c r="Z246" s="87">
        <f>IF(V246&gt;=1,Database!$H$9,"")</f>
        <v>0.2</v>
      </c>
      <c r="AA246" s="88">
        <f t="shared" si="143"/>
        <v>1080</v>
      </c>
      <c r="AB246" s="88">
        <f t="shared" si="144"/>
        <v>270</v>
      </c>
      <c r="AC246" s="231"/>
      <c r="AD246" s="231">
        <f t="shared" si="145"/>
        <v>1080</v>
      </c>
      <c r="AE246" s="601"/>
      <c r="AF246" s="113"/>
    </row>
    <row r="247" spans="1:32" ht="21.75" customHeight="1">
      <c r="A247" s="715"/>
      <c r="B247" s="734">
        <f>B241+7</f>
        <v>41545</v>
      </c>
      <c r="C247" s="711">
        <f>C241+7</f>
        <v>41551</v>
      </c>
      <c r="D247" s="711">
        <f>D241+7</f>
        <v>41555</v>
      </c>
      <c r="E247" s="711" t="s">
        <v>725</v>
      </c>
      <c r="F247" s="466">
        <v>1</v>
      </c>
      <c r="G247" s="466"/>
      <c r="H247" s="466"/>
      <c r="I247" s="41" t="s">
        <v>32</v>
      </c>
      <c r="J247" s="71" t="str">
        <f>IFERROR(VLOOKUP(I247,Database!$A$1:$D$377,3,FALSE),"")</f>
        <v>Home</v>
      </c>
      <c r="K247" s="71" t="str">
        <f>IFERROR(VLOOKUP(I247,Database!$A$1:$D$377,4,FALSE),"")</f>
        <v>Home/Clothes</v>
      </c>
      <c r="L247" s="41" t="s">
        <v>42</v>
      </c>
      <c r="M247" s="71" t="str">
        <f>IFERROR(VLOOKUP($I247,Database!$A$2:$D$908,2,FALSE),"")</f>
        <v>Direct</v>
      </c>
      <c r="N247" s="270" t="s">
        <v>29</v>
      </c>
      <c r="O247" s="41" t="s">
        <v>938</v>
      </c>
      <c r="P247" s="72"/>
      <c r="Q247" s="45" t="s">
        <v>30</v>
      </c>
      <c r="R247" s="45" t="s">
        <v>624</v>
      </c>
      <c r="S247" s="45">
        <v>12</v>
      </c>
      <c r="T247" s="41">
        <v>15</v>
      </c>
      <c r="U247" s="110">
        <v>45</v>
      </c>
      <c r="V247" s="45">
        <v>45</v>
      </c>
      <c r="W247" s="119">
        <f t="shared" si="140"/>
        <v>0</v>
      </c>
      <c r="X247" s="82"/>
      <c r="Y247" s="83">
        <f t="shared" si="141"/>
        <v>0</v>
      </c>
      <c r="Z247" s="66">
        <f>IF(V247&gt;=1,Database!$H$9,"")</f>
        <v>0.2</v>
      </c>
      <c r="AA247" s="67">
        <f t="shared" si="138"/>
        <v>0</v>
      </c>
      <c r="AB247" s="84">
        <f t="shared" si="142"/>
        <v>0</v>
      </c>
      <c r="AC247" s="67">
        <v>1440</v>
      </c>
      <c r="AD247" s="261">
        <f t="shared" si="139"/>
        <v>-1440</v>
      </c>
      <c r="AE247" s="53" t="s">
        <v>1019</v>
      </c>
      <c r="AF247" s="111"/>
    </row>
    <row r="248" spans="1:32" ht="22.5" customHeight="1">
      <c r="A248" s="715"/>
      <c r="B248" s="735"/>
      <c r="C248" s="712"/>
      <c r="D248" s="712"/>
      <c r="E248" s="712"/>
      <c r="F248" s="323">
        <v>2</v>
      </c>
      <c r="G248" s="323"/>
      <c r="H248" s="323"/>
      <c r="I248" s="74" t="s">
        <v>425</v>
      </c>
      <c r="J248" s="76" t="str">
        <f>IFERROR(VLOOKUP(I248,Database!$A$1:$D$377,3,FALSE),"")</f>
        <v>Drink</v>
      </c>
      <c r="K248" s="76" t="str">
        <f>IFERROR(VLOOKUP(I248,Database!$A$1:$D$377,4,FALSE),"")</f>
        <v>Wines</v>
      </c>
      <c r="L248" s="224" t="s">
        <v>28</v>
      </c>
      <c r="M248" s="76" t="str">
        <f>IFERROR(VLOOKUP($I248,Database!$A$2:$D$908,2,FALSE),"")</f>
        <v>Direct</v>
      </c>
      <c r="N248" s="77" t="s">
        <v>29</v>
      </c>
      <c r="O248" s="77" t="s">
        <v>938</v>
      </c>
      <c r="P248" s="503">
        <v>905008</v>
      </c>
      <c r="Q248" s="227" t="s">
        <v>30</v>
      </c>
      <c r="R248" s="506" t="s">
        <v>985</v>
      </c>
      <c r="S248" s="506">
        <v>2</v>
      </c>
      <c r="T248" s="77">
        <v>6</v>
      </c>
      <c r="U248" s="112">
        <v>45</v>
      </c>
      <c r="V248" s="223">
        <v>45</v>
      </c>
      <c r="W248" s="678">
        <f t="shared" si="140"/>
        <v>0</v>
      </c>
      <c r="X248" s="199"/>
      <c r="Y248" s="86">
        <f t="shared" si="141"/>
        <v>0</v>
      </c>
      <c r="Z248" s="87">
        <f>IF(V248&gt;=1,Database!$H$9,"")</f>
        <v>0.2</v>
      </c>
      <c r="AA248" s="88">
        <f t="shared" si="138"/>
        <v>0</v>
      </c>
      <c r="AB248" s="88">
        <f t="shared" si="142"/>
        <v>0</v>
      </c>
      <c r="AC248" s="231"/>
      <c r="AD248" s="231">
        <f t="shared" si="139"/>
        <v>0</v>
      </c>
      <c r="AE248" s="89" t="s">
        <v>992</v>
      </c>
      <c r="AF248" s="113"/>
    </row>
    <row r="249" spans="1:32" ht="21.75" customHeight="1">
      <c r="A249" s="715"/>
      <c r="B249" s="735"/>
      <c r="C249" s="712"/>
      <c r="D249" s="712"/>
      <c r="E249" s="712"/>
      <c r="F249" s="205">
        <v>3</v>
      </c>
      <c r="G249" s="205"/>
      <c r="H249" s="205"/>
      <c r="I249" s="74" t="s">
        <v>439</v>
      </c>
      <c r="J249" s="76" t="str">
        <f>IFERROR(VLOOKUP(I249,Database!$A$1:$D$377,3,FALSE),"")</f>
        <v>Charity</v>
      </c>
      <c r="K249" s="76" t="str">
        <f>IFERROR(VLOOKUP(I249,Database!$A$1:$D$377,4,FALSE),"")</f>
        <v>Children</v>
      </c>
      <c r="L249" s="680" t="s">
        <v>28</v>
      </c>
      <c r="M249" s="76" t="s">
        <v>78</v>
      </c>
      <c r="N249" s="77" t="s">
        <v>29</v>
      </c>
      <c r="O249" s="77" t="s">
        <v>979</v>
      </c>
      <c r="P249" s="471">
        <v>905026</v>
      </c>
      <c r="Q249" s="79" t="s">
        <v>30</v>
      </c>
      <c r="R249" s="79" t="s">
        <v>650</v>
      </c>
      <c r="S249" s="79">
        <v>6</v>
      </c>
      <c r="T249" s="77">
        <v>4</v>
      </c>
      <c r="U249" s="677">
        <v>45</v>
      </c>
      <c r="V249" s="223">
        <v>45</v>
      </c>
      <c r="W249" s="678">
        <f t="shared" si="140"/>
        <v>0</v>
      </c>
      <c r="X249" s="199">
        <v>35</v>
      </c>
      <c r="Y249" s="200">
        <f t="shared" si="141"/>
        <v>1575</v>
      </c>
      <c r="Z249" s="201">
        <f>IF(V249&gt;=1,Database!$H$9,"")</f>
        <v>0.2</v>
      </c>
      <c r="AA249" s="202">
        <f t="shared" si="138"/>
        <v>1260</v>
      </c>
      <c r="AB249" s="202">
        <f t="shared" si="142"/>
        <v>315</v>
      </c>
      <c r="AC249" s="233"/>
      <c r="AD249" s="233">
        <f t="shared" si="139"/>
        <v>1260</v>
      </c>
      <c r="AE249" s="203" t="s">
        <v>992</v>
      </c>
      <c r="AF249" s="113"/>
    </row>
    <row r="250" spans="1:32" ht="21.75" customHeight="1">
      <c r="A250" s="715"/>
      <c r="B250" s="735"/>
      <c r="C250" s="712"/>
      <c r="D250" s="712"/>
      <c r="E250" s="712"/>
      <c r="F250" s="721">
        <v>4</v>
      </c>
      <c r="G250" s="205"/>
      <c r="H250" s="205"/>
      <c r="I250" s="224" t="s">
        <v>35</v>
      </c>
      <c r="J250" s="225" t="str">
        <f>IFERROR(VLOOKUP(I250,Database!$A$1:$D$377,3,FALSE),"")</f>
        <v>Beauty</v>
      </c>
      <c r="K250" s="225" t="str">
        <f>IFERROR(VLOOKUP(I250,Database!$A$1:$D$377,4,FALSE),"")</f>
        <v>Make up</v>
      </c>
      <c r="L250" s="224" t="s">
        <v>42</v>
      </c>
      <c r="M250" s="225" t="str">
        <f>IFERROR(VLOOKUP($I250,Database!$A$2:$D$908,2,FALSE),"")</f>
        <v>Direct</v>
      </c>
      <c r="N250" s="224" t="s">
        <v>752</v>
      </c>
      <c r="O250" s="224" t="s">
        <v>919</v>
      </c>
      <c r="P250" s="504">
        <v>904503</v>
      </c>
      <c r="Q250" s="227" t="s">
        <v>30</v>
      </c>
      <c r="R250" s="227" t="s">
        <v>925</v>
      </c>
      <c r="S250" s="227">
        <v>4</v>
      </c>
      <c r="T250" s="224">
        <v>8</v>
      </c>
      <c r="U250" s="723">
        <v>45</v>
      </c>
      <c r="V250" s="223">
        <v>5</v>
      </c>
      <c r="W250" s="726">
        <f>U250-V250-V251</f>
        <v>30</v>
      </c>
      <c r="X250" s="85"/>
      <c r="Y250" s="200">
        <f t="shared" si="141"/>
        <v>0</v>
      </c>
      <c r="Z250" s="201">
        <f>IF(V250&gt;=1,Database!$H$9,"")</f>
        <v>0.2</v>
      </c>
      <c r="AA250" s="202">
        <f t="shared" ref="AA250" si="146">IF(Q250="Available","",IF(Q250="Booked",(Y250*(1-Z250)),IF(Q250="1st Option",(Y250*(1-Z250)), IF(Q250="2nd Option","",""))))</f>
        <v>0</v>
      </c>
      <c r="AB250" s="202">
        <f t="shared" ref="AB250" si="147">IFERROR(IF(M250="Agency",(Y250*(Z250-0.1)),Y250*Z250),)</f>
        <v>0</v>
      </c>
      <c r="AC250" s="233"/>
      <c r="AD250" s="233">
        <f t="shared" ref="AD250" si="148">AA250-AC250</f>
        <v>0</v>
      </c>
      <c r="AE250" s="203" t="s">
        <v>991</v>
      </c>
      <c r="AF250" s="113"/>
    </row>
    <row r="251" spans="1:32" ht="22.5" customHeight="1">
      <c r="A251" s="715"/>
      <c r="B251" s="735"/>
      <c r="C251" s="712"/>
      <c r="D251" s="712"/>
      <c r="E251" s="712"/>
      <c r="F251" s="722"/>
      <c r="G251" s="679"/>
      <c r="H251" s="679"/>
      <c r="I251" s="284" t="s">
        <v>860</v>
      </c>
      <c r="J251" s="285" t="str">
        <f>IFERROR(VLOOKUP(I251,Database!$A$1:$D$377,3,FALSE),"")</f>
        <v>Subscription Box</v>
      </c>
      <c r="K251" s="285" t="str">
        <f>IFERROR(VLOOKUP(I251,Database!$A$1:$D$377,4,FALSE),"")</f>
        <v xml:space="preserve">Feminine Hygiene </v>
      </c>
      <c r="L251" s="687" t="s">
        <v>42</v>
      </c>
      <c r="M251" s="285" t="str">
        <f>IFERROR(VLOOKUP($I251,Database!$A$2:$D$908,2,FALSE),"")</f>
        <v>Direct</v>
      </c>
      <c r="N251" s="287" t="s">
        <v>29</v>
      </c>
      <c r="O251" s="287"/>
      <c r="P251" s="404" t="s">
        <v>670</v>
      </c>
      <c r="Q251" s="288" t="s">
        <v>30</v>
      </c>
      <c r="R251" s="288"/>
      <c r="S251" s="288"/>
      <c r="T251" s="287"/>
      <c r="U251" s="724"/>
      <c r="V251" s="223">
        <v>10</v>
      </c>
      <c r="W251" s="727"/>
      <c r="X251" s="598"/>
      <c r="Y251" s="200">
        <f t="shared" si="141"/>
        <v>0</v>
      </c>
      <c r="Z251" s="201">
        <f>IF(V251&gt;=1,Database!$H$9,"")</f>
        <v>0.2</v>
      </c>
      <c r="AA251" s="202">
        <f t="shared" si="138"/>
        <v>0</v>
      </c>
      <c r="AB251" s="202">
        <f t="shared" si="142"/>
        <v>0</v>
      </c>
      <c r="AC251" s="233"/>
      <c r="AD251" s="233">
        <f t="shared" si="139"/>
        <v>0</v>
      </c>
      <c r="AE251" s="203"/>
      <c r="AF251" s="113"/>
    </row>
    <row r="252" spans="1:32" ht="22.5" customHeight="1">
      <c r="A252" s="715"/>
      <c r="B252" s="735"/>
      <c r="C252" s="712"/>
      <c r="D252" s="712"/>
      <c r="E252" s="712"/>
      <c r="F252" s="73">
        <v>5</v>
      </c>
      <c r="G252" s="73"/>
      <c r="H252" s="73"/>
      <c r="I252" s="74" t="s">
        <v>1015</v>
      </c>
      <c r="J252" s="76" t="str">
        <f>IFERROR(VLOOKUP(I252,Database!$A$1:$D$377,3,FALSE),"")</f>
        <v>Fashion</v>
      </c>
      <c r="K252" s="76" t="str">
        <f>IFERROR(VLOOKUP(I252,Database!$A$1:$D$377,4,FALSE),"")</f>
        <v>Clothing/Jewellery</v>
      </c>
      <c r="L252" s="75" t="s">
        <v>42</v>
      </c>
      <c r="M252" s="76" t="str">
        <f>IFERROR(VLOOKUP($I252,Database!$A$2:$D$908,2,FALSE),"")</f>
        <v>Direct</v>
      </c>
      <c r="N252" s="77" t="s">
        <v>656</v>
      </c>
      <c r="O252" s="77" t="s">
        <v>656</v>
      </c>
      <c r="P252" s="357"/>
      <c r="Q252" s="79" t="s">
        <v>46</v>
      </c>
      <c r="R252" s="79"/>
      <c r="S252" s="79"/>
      <c r="T252" s="77"/>
      <c r="U252" s="112">
        <v>45</v>
      </c>
      <c r="V252" s="80">
        <v>30</v>
      </c>
      <c r="W252" s="678">
        <f t="shared" si="140"/>
        <v>15</v>
      </c>
      <c r="X252" s="85">
        <v>35</v>
      </c>
      <c r="Y252" s="86">
        <f t="shared" si="141"/>
        <v>1050</v>
      </c>
      <c r="Z252" s="87">
        <f>IF(V252&gt;=1,Database!$H$9,"")</f>
        <v>0.2</v>
      </c>
      <c r="AA252" s="88">
        <f t="shared" ref="AA252:AA253" si="149">IF(Q252="Available","",IF(Q252="Booked",(Y252*(1-Z252)),IF(Q252="1st Option",(Y252*(1-Z252)), IF(Q252="2nd Option","",""))))</f>
        <v>840</v>
      </c>
      <c r="AB252" s="88">
        <f t="shared" ref="AB252:AB253" si="150">IFERROR(IF(M252="Agency",(Y252*(Z252-0.1)),Y252*Z252),)</f>
        <v>210</v>
      </c>
      <c r="AC252" s="88"/>
      <c r="AD252" s="88">
        <f t="shared" ref="AD252:AD253" si="151">AA252-AC252</f>
        <v>840</v>
      </c>
      <c r="AE252" s="89"/>
      <c r="AF252" s="113"/>
    </row>
    <row r="253" spans="1:32" ht="22.5" customHeight="1" thickBot="1">
      <c r="A253" s="715"/>
      <c r="B253" s="736"/>
      <c r="C253" s="713"/>
      <c r="D253" s="713"/>
      <c r="E253" s="713"/>
      <c r="F253" s="81">
        <v>6</v>
      </c>
      <c r="G253" s="81"/>
      <c r="H253" s="81"/>
      <c r="I253" s="40"/>
      <c r="J253" s="69" t="str">
        <f>IFERROR(VLOOKUP(I253,Database!$A$1:$D$377,3,FALSE),"")</f>
        <v/>
      </c>
      <c r="K253" s="69" t="str">
        <f>IFERROR(VLOOKUP(I253,Database!$A$1:$D$377,4,FALSE),"")</f>
        <v/>
      </c>
      <c r="L253" s="634"/>
      <c r="M253" s="69" t="str">
        <f>IFERROR(VLOOKUP($I253,Database!$A$2:$D$908,2,FALSE),"")</f>
        <v/>
      </c>
      <c r="N253" s="46"/>
      <c r="O253" s="46"/>
      <c r="P253" s="627"/>
      <c r="Q253" s="44" t="s">
        <v>52</v>
      </c>
      <c r="R253" s="44"/>
      <c r="S253" s="44"/>
      <c r="T253" s="46"/>
      <c r="U253" s="114">
        <v>45</v>
      </c>
      <c r="V253" s="48"/>
      <c r="W253" s="121">
        <f t="shared" si="140"/>
        <v>45</v>
      </c>
      <c r="X253" s="49"/>
      <c r="Y253" s="90" t="str">
        <f t="shared" si="141"/>
        <v/>
      </c>
      <c r="Z253" s="91" t="str">
        <f>IF(V253&gt;=1,Database!$H$9,"")</f>
        <v/>
      </c>
      <c r="AA253" s="92" t="str">
        <f t="shared" si="149"/>
        <v/>
      </c>
      <c r="AB253" s="92">
        <f t="shared" si="150"/>
        <v>0</v>
      </c>
      <c r="AC253" s="92"/>
      <c r="AD253" s="92" t="e">
        <f t="shared" si="151"/>
        <v>#VALUE!</v>
      </c>
      <c r="AE253" s="52"/>
      <c r="AF253" s="113"/>
    </row>
    <row r="254" spans="1:32" ht="24" customHeight="1">
      <c r="A254" s="715"/>
      <c r="B254" s="734">
        <f>B247+7</f>
        <v>41552</v>
      </c>
      <c r="C254" s="711">
        <f>C247+7</f>
        <v>41558</v>
      </c>
      <c r="D254" s="711">
        <f>D247+7</f>
        <v>41562</v>
      </c>
      <c r="E254" s="711" t="s">
        <v>726</v>
      </c>
      <c r="F254" s="521">
        <v>1</v>
      </c>
      <c r="G254" s="521"/>
      <c r="H254" s="682"/>
      <c r="I254" s="284" t="s">
        <v>935</v>
      </c>
      <c r="J254" s="285" t="str">
        <f>IFERROR(VLOOKUP(I254,Database!$A$1:$D$377,3,FALSE),"")</f>
        <v>Gardening</v>
      </c>
      <c r="K254" s="285" t="str">
        <f>IFERROR(VLOOKUP(I254,Database!$A$1:$D$377,4,FALSE),"")</f>
        <v>Seed boxes</v>
      </c>
      <c r="L254" s="333"/>
      <c r="M254" s="285" t="s">
        <v>78</v>
      </c>
      <c r="N254" s="287" t="s">
        <v>29</v>
      </c>
      <c r="O254" s="287"/>
      <c r="P254" s="470" t="s">
        <v>670</v>
      </c>
      <c r="Q254" s="227" t="s">
        <v>30</v>
      </c>
      <c r="R254" s="288"/>
      <c r="S254" s="288"/>
      <c r="T254" s="287"/>
      <c r="U254" s="296">
        <v>45</v>
      </c>
      <c r="V254" s="289">
        <v>45</v>
      </c>
      <c r="W254" s="676">
        <f t="shared" si="140"/>
        <v>0</v>
      </c>
      <c r="X254" s="327"/>
      <c r="Y254" s="328">
        <f t="shared" si="141"/>
        <v>0</v>
      </c>
      <c r="Z254" s="329">
        <f>IF(V254&gt;=1,Database!$H$9,"")</f>
        <v>0.2</v>
      </c>
      <c r="AA254" s="330">
        <f t="shared" si="138"/>
        <v>0</v>
      </c>
      <c r="AB254" s="331">
        <f t="shared" si="142"/>
        <v>0</v>
      </c>
      <c r="AC254" s="330">
        <v>1440</v>
      </c>
      <c r="AD254" s="337">
        <f t="shared" si="139"/>
        <v>-1440</v>
      </c>
      <c r="AE254" s="332" t="s">
        <v>994</v>
      </c>
      <c r="AF254" s="111"/>
    </row>
    <row r="255" spans="1:32" ht="24.75" customHeight="1">
      <c r="A255" s="715"/>
      <c r="B255" s="735"/>
      <c r="C255" s="712"/>
      <c r="D255" s="712"/>
      <c r="E255" s="712"/>
      <c r="F255" s="323">
        <v>2</v>
      </c>
      <c r="G255" s="323"/>
      <c r="H255" s="323"/>
      <c r="I255" s="74" t="s">
        <v>539</v>
      </c>
      <c r="J255" s="76" t="str">
        <f>IFERROR(VLOOKUP(I255,Database!$A$1:$D$377,3,FALSE),"")</f>
        <v>Home</v>
      </c>
      <c r="K255" s="76" t="str">
        <f>IFERROR(VLOOKUP(I255,Database!$A$1:$D$377,4,FALSE),"")</f>
        <v>Furniture</v>
      </c>
      <c r="L255" s="74" t="s">
        <v>28</v>
      </c>
      <c r="M255" s="76" t="str">
        <f>IFERROR(VLOOKUP($I255,Database!$A$2:$D$908,2,FALSE),"")</f>
        <v>Direct</v>
      </c>
      <c r="N255" s="77" t="s">
        <v>29</v>
      </c>
      <c r="O255" s="77" t="s">
        <v>931</v>
      </c>
      <c r="P255" s="505">
        <v>905049</v>
      </c>
      <c r="Q255" s="227" t="s">
        <v>30</v>
      </c>
      <c r="R255" s="506" t="s">
        <v>913</v>
      </c>
      <c r="S255" s="506">
        <v>2</v>
      </c>
      <c r="T255" s="77">
        <v>5</v>
      </c>
      <c r="U255" s="112">
        <v>45</v>
      </c>
      <c r="V255" s="223">
        <v>45</v>
      </c>
      <c r="W255" s="678">
        <f t="shared" si="140"/>
        <v>0</v>
      </c>
      <c r="X255" s="199">
        <v>33</v>
      </c>
      <c r="Y255" s="86">
        <f t="shared" si="141"/>
        <v>1485</v>
      </c>
      <c r="Z255" s="87">
        <f>IF(V255&gt;=1,Database!$H$9,"")</f>
        <v>0.2</v>
      </c>
      <c r="AA255" s="88">
        <f t="shared" si="138"/>
        <v>1188</v>
      </c>
      <c r="AB255" s="88">
        <f t="shared" si="142"/>
        <v>297</v>
      </c>
      <c r="AC255" s="231"/>
      <c r="AD255" s="237">
        <f t="shared" si="139"/>
        <v>1188</v>
      </c>
      <c r="AE255" s="89"/>
      <c r="AF255" s="113"/>
    </row>
    <row r="256" spans="1:32" ht="21.75" customHeight="1">
      <c r="A256" s="715"/>
      <c r="B256" s="735"/>
      <c r="C256" s="712"/>
      <c r="D256" s="712"/>
      <c r="E256" s="712"/>
      <c r="F256" s="205">
        <v>3</v>
      </c>
      <c r="G256" s="205"/>
      <c r="H256" s="205"/>
      <c r="I256" s="193" t="s">
        <v>31</v>
      </c>
      <c r="J256" s="194" t="str">
        <f>IFERROR(VLOOKUP(I256,Database!$A$1:$D$377,3,FALSE),"")</f>
        <v>Food</v>
      </c>
      <c r="K256" s="194" t="str">
        <f>IFERROR(VLOOKUP(I256,Database!$A$1:$D$377,4,FALSE),"")</f>
        <v>Snack boxes</v>
      </c>
      <c r="L256" s="206" t="s">
        <v>28</v>
      </c>
      <c r="M256" s="194" t="s">
        <v>78</v>
      </c>
      <c r="N256" s="195" t="s">
        <v>752</v>
      </c>
      <c r="O256" s="195" t="s">
        <v>651</v>
      </c>
      <c r="P256" s="474">
        <v>905086</v>
      </c>
      <c r="Q256" s="197" t="s">
        <v>30</v>
      </c>
      <c r="R256" s="197" t="s">
        <v>980</v>
      </c>
      <c r="S256" s="197">
        <v>2</v>
      </c>
      <c r="T256" s="195">
        <v>3</v>
      </c>
      <c r="U256" s="677">
        <v>45</v>
      </c>
      <c r="V256" s="223">
        <v>45</v>
      </c>
      <c r="W256" s="678">
        <f t="shared" si="140"/>
        <v>0</v>
      </c>
      <c r="X256" s="199"/>
      <c r="Y256" s="200">
        <f t="shared" si="141"/>
        <v>0</v>
      </c>
      <c r="Z256" s="201">
        <f>IF(V256&gt;=1,Database!$H$9,"")</f>
        <v>0.2</v>
      </c>
      <c r="AA256" s="202">
        <f t="shared" si="138"/>
        <v>0</v>
      </c>
      <c r="AB256" s="202">
        <f t="shared" si="142"/>
        <v>0</v>
      </c>
      <c r="AC256" s="233"/>
      <c r="AD256" s="233">
        <f t="shared" si="139"/>
        <v>0</v>
      </c>
      <c r="AE256" s="203" t="s">
        <v>994</v>
      </c>
      <c r="AF256" s="113"/>
    </row>
    <row r="257" spans="1:32" ht="21.75" customHeight="1">
      <c r="A257" s="715"/>
      <c r="B257" s="735"/>
      <c r="C257" s="712"/>
      <c r="D257" s="712"/>
      <c r="E257" s="712"/>
      <c r="F257" s="730">
        <v>4</v>
      </c>
      <c r="G257" s="205"/>
      <c r="H257" s="205"/>
      <c r="I257" s="74" t="s">
        <v>969</v>
      </c>
      <c r="J257" s="76" t="str">
        <f>IFERROR(VLOOKUP(I257,Database!$A$1:$D$377,3,FALSE),"")</f>
        <v>Home</v>
      </c>
      <c r="K257" s="76" t="str">
        <f>IFERROR(VLOOKUP(I257,Database!$A$1:$D$377,4,FALSE),"")</f>
        <v>Bedding</v>
      </c>
      <c r="L257" s="680" t="s">
        <v>42</v>
      </c>
      <c r="M257" s="76" t="str">
        <f>IFERROR(VLOOKUP($I257,Database!$A$2:$D$908,2,FALSE),"")</f>
        <v>Direct</v>
      </c>
      <c r="N257" s="77" t="s">
        <v>656</v>
      </c>
      <c r="O257" s="77" t="s">
        <v>656</v>
      </c>
      <c r="P257" s="503">
        <v>904688</v>
      </c>
      <c r="Q257" s="79" t="s">
        <v>30</v>
      </c>
      <c r="R257" s="79" t="s">
        <v>624</v>
      </c>
      <c r="S257" s="79">
        <v>2</v>
      </c>
      <c r="T257" s="77">
        <v>10</v>
      </c>
      <c r="U257" s="723">
        <v>45</v>
      </c>
      <c r="V257" s="223">
        <v>5</v>
      </c>
      <c r="W257" s="726">
        <f>U257-V257-V258-V259-V260</f>
        <v>20</v>
      </c>
      <c r="X257" s="85">
        <v>35</v>
      </c>
      <c r="Y257" s="200">
        <f t="shared" si="141"/>
        <v>175</v>
      </c>
      <c r="Z257" s="201">
        <f>IF(V257&gt;=1,Database!$H$9,"")</f>
        <v>0.2</v>
      </c>
      <c r="AA257" s="202">
        <f t="shared" ref="AA257" si="152">IF(Q257="Available","",IF(Q257="Booked",(Y257*(1-Z257)),IF(Q257="1st Option",(Y257*(1-Z257)), IF(Q257="2nd Option","",""))))</f>
        <v>140</v>
      </c>
      <c r="AB257" s="202">
        <f t="shared" ref="AB257" si="153">IFERROR(IF(M257="Agency",(Y257*(Z257-0.1)),Y257*Z257),)</f>
        <v>35</v>
      </c>
      <c r="AC257" s="233"/>
      <c r="AD257" s="233">
        <f t="shared" ref="AD257" si="154">AA257-AC257</f>
        <v>140</v>
      </c>
      <c r="AE257" s="203" t="s">
        <v>991</v>
      </c>
      <c r="AF257" s="113"/>
    </row>
    <row r="258" spans="1:32" ht="21.75" customHeight="1">
      <c r="A258" s="715"/>
      <c r="B258" s="735"/>
      <c r="C258" s="712"/>
      <c r="D258" s="712"/>
      <c r="E258" s="712"/>
      <c r="F258" s="731"/>
      <c r="G258" s="205"/>
      <c r="H258" s="205"/>
      <c r="I258" s="74" t="s">
        <v>425</v>
      </c>
      <c r="J258" s="76" t="str">
        <f>IFERROR(VLOOKUP(I258,Database!$A$1:$D$377,3,FALSE),"")</f>
        <v>Drink</v>
      </c>
      <c r="K258" s="76" t="str">
        <f>IFERROR(VLOOKUP(I258,Database!$A$1:$D$377,4,FALSE),"")</f>
        <v>Wines</v>
      </c>
      <c r="L258" s="224" t="s">
        <v>28</v>
      </c>
      <c r="M258" s="76" t="str">
        <f>IFERROR(VLOOKUP($I258,Database!$A$2:$D$908,2,FALSE),"")</f>
        <v>Direct</v>
      </c>
      <c r="N258" s="77" t="s">
        <v>29</v>
      </c>
      <c r="O258" s="77" t="s">
        <v>938</v>
      </c>
      <c r="P258" s="503">
        <v>905008</v>
      </c>
      <c r="Q258" s="227" t="s">
        <v>30</v>
      </c>
      <c r="R258" s="506" t="s">
        <v>985</v>
      </c>
      <c r="S258" s="506">
        <v>2</v>
      </c>
      <c r="T258" s="77">
        <v>6</v>
      </c>
      <c r="U258" s="724"/>
      <c r="V258" s="223">
        <v>5</v>
      </c>
      <c r="W258" s="727"/>
      <c r="X258" s="199"/>
      <c r="Y258" s="200">
        <f t="shared" si="141"/>
        <v>0</v>
      </c>
      <c r="Z258" s="201">
        <f>IF(V258&gt;=1,Database!$H$9,"")</f>
        <v>0.2</v>
      </c>
      <c r="AA258" s="202">
        <f t="shared" ref="AA258:AA260" si="155">IF(Q258="Available","",IF(Q258="Booked",(Y258*(1-Z258)),IF(Q258="1st Option",(Y258*(1-Z258)), IF(Q258="2nd Option","",""))))</f>
        <v>0</v>
      </c>
      <c r="AB258" s="202">
        <f t="shared" ref="AB258:AB260" si="156">IFERROR(IF(M258="Agency",(Y258*(Z258-0.1)),Y258*Z258),)</f>
        <v>0</v>
      </c>
      <c r="AC258" s="233"/>
      <c r="AD258" s="233">
        <f t="shared" ref="AD258:AD260" si="157">AA258-AC258</f>
        <v>0</v>
      </c>
      <c r="AE258" s="203" t="s">
        <v>993</v>
      </c>
      <c r="AF258" s="113"/>
    </row>
    <row r="259" spans="1:32" ht="21.75" customHeight="1">
      <c r="A259" s="715"/>
      <c r="B259" s="735"/>
      <c r="C259" s="712"/>
      <c r="D259" s="712"/>
      <c r="E259" s="712"/>
      <c r="F259" s="731"/>
      <c r="G259" s="205"/>
      <c r="H259" s="205"/>
      <c r="I259" s="74" t="s">
        <v>439</v>
      </c>
      <c r="J259" s="76" t="str">
        <f>IFERROR(VLOOKUP(I259,Database!$A$1:$D$377,3,FALSE),"")</f>
        <v>Charity</v>
      </c>
      <c r="K259" s="76" t="str">
        <f>IFERROR(VLOOKUP(I259,Database!$A$1:$D$377,4,FALSE),"")</f>
        <v>Children</v>
      </c>
      <c r="L259" s="680" t="s">
        <v>28</v>
      </c>
      <c r="M259" s="76" t="s">
        <v>78</v>
      </c>
      <c r="N259" s="77" t="s">
        <v>29</v>
      </c>
      <c r="O259" s="77" t="s">
        <v>979</v>
      </c>
      <c r="P259" s="471">
        <v>905026</v>
      </c>
      <c r="Q259" s="79" t="s">
        <v>30</v>
      </c>
      <c r="R259" s="79" t="s">
        <v>650</v>
      </c>
      <c r="S259" s="79">
        <v>6</v>
      </c>
      <c r="T259" s="77">
        <v>4</v>
      </c>
      <c r="U259" s="724"/>
      <c r="V259" s="223">
        <v>5</v>
      </c>
      <c r="W259" s="727"/>
      <c r="X259" s="199"/>
      <c r="Y259" s="200">
        <f t="shared" si="141"/>
        <v>0</v>
      </c>
      <c r="Z259" s="201">
        <f>IF(V259&gt;=1,Database!$H$9,"")</f>
        <v>0.2</v>
      </c>
      <c r="AA259" s="202">
        <f t="shared" si="155"/>
        <v>0</v>
      </c>
      <c r="AB259" s="202">
        <f t="shared" si="156"/>
        <v>0</v>
      </c>
      <c r="AC259" s="233"/>
      <c r="AD259" s="233">
        <f t="shared" si="157"/>
        <v>0</v>
      </c>
      <c r="AE259" s="89" t="s">
        <v>993</v>
      </c>
      <c r="AF259" s="113"/>
    </row>
    <row r="260" spans="1:32" ht="21.75" customHeight="1">
      <c r="A260" s="715"/>
      <c r="B260" s="735"/>
      <c r="C260" s="712"/>
      <c r="D260" s="712"/>
      <c r="E260" s="712"/>
      <c r="F260" s="732"/>
      <c r="G260" s="205"/>
      <c r="H260" s="205"/>
      <c r="I260" s="224" t="s">
        <v>32</v>
      </c>
      <c r="J260" s="225" t="str">
        <f>IFERROR(VLOOKUP(I260,Database!$A$1:$D$377,3,FALSE),"")</f>
        <v>Home</v>
      </c>
      <c r="K260" s="225" t="str">
        <f>IFERROR(VLOOKUP(I260,Database!$A$1:$D$377,4,FALSE),"")</f>
        <v>Home/Clothes</v>
      </c>
      <c r="L260" s="224" t="s">
        <v>42</v>
      </c>
      <c r="M260" s="225" t="str">
        <f>IFERROR(VLOOKUP($I260,Database!$A$2:$D$908,2,FALSE),"")</f>
        <v>Direct</v>
      </c>
      <c r="N260" s="270" t="s">
        <v>29</v>
      </c>
      <c r="O260" s="224" t="s">
        <v>938</v>
      </c>
      <c r="P260" s="681"/>
      <c r="Q260" s="227" t="s">
        <v>30</v>
      </c>
      <c r="R260" s="227" t="s">
        <v>624</v>
      </c>
      <c r="S260" s="227">
        <v>12</v>
      </c>
      <c r="T260" s="224">
        <v>15</v>
      </c>
      <c r="U260" s="725"/>
      <c r="V260" s="223">
        <v>10</v>
      </c>
      <c r="W260" s="720"/>
      <c r="X260" s="199"/>
      <c r="Y260" s="200">
        <f t="shared" si="141"/>
        <v>0</v>
      </c>
      <c r="Z260" s="201">
        <f>IF(V260&gt;=1,Database!$H$9,"")</f>
        <v>0.2</v>
      </c>
      <c r="AA260" s="202">
        <f t="shared" si="155"/>
        <v>0</v>
      </c>
      <c r="AB260" s="202">
        <f t="shared" si="156"/>
        <v>0</v>
      </c>
      <c r="AC260" s="233"/>
      <c r="AD260" s="233">
        <f t="shared" si="157"/>
        <v>0</v>
      </c>
      <c r="AE260" s="332" t="s">
        <v>1004</v>
      </c>
      <c r="AF260" s="113"/>
    </row>
    <row r="261" spans="1:32" ht="22.5" customHeight="1">
      <c r="A261" s="715"/>
      <c r="B261" s="735"/>
      <c r="C261" s="712"/>
      <c r="D261" s="712"/>
      <c r="E261" s="712"/>
      <c r="F261" s="323">
        <v>5</v>
      </c>
      <c r="G261" s="323"/>
      <c r="H261" s="323"/>
      <c r="I261" s="74" t="s">
        <v>843</v>
      </c>
      <c r="J261" s="76" t="str">
        <f>IFERROR(VLOOKUP(I261,Database!$A$1:$D$377,3,FALSE),"")</f>
        <v>Print</v>
      </c>
      <c r="K261" s="76" t="str">
        <f>IFERROR(VLOOKUP(I261,Database!$A$1:$D$377,4,FALSE),"")</f>
        <v>Business Cards</v>
      </c>
      <c r="L261" s="680" t="s">
        <v>42</v>
      </c>
      <c r="M261" s="76" t="str">
        <f>IFERROR(VLOOKUP($I261,Database!$A$2:$D$908,2,FALSE),"")</f>
        <v>Agency</v>
      </c>
      <c r="N261" s="77" t="s">
        <v>750</v>
      </c>
      <c r="O261" s="77" t="s">
        <v>750</v>
      </c>
      <c r="P261" s="78" t="s">
        <v>672</v>
      </c>
      <c r="Q261" s="79" t="s">
        <v>46</v>
      </c>
      <c r="R261" s="79" t="s">
        <v>42</v>
      </c>
      <c r="S261" s="79" t="s">
        <v>42</v>
      </c>
      <c r="T261" s="77" t="s">
        <v>42</v>
      </c>
      <c r="U261" s="112">
        <v>45</v>
      </c>
      <c r="V261" s="80">
        <v>45</v>
      </c>
      <c r="W261" s="120">
        <f t="shared" si="140"/>
        <v>0</v>
      </c>
      <c r="X261" s="85">
        <v>35</v>
      </c>
      <c r="Y261" s="86">
        <f t="shared" si="141"/>
        <v>1575</v>
      </c>
      <c r="Z261" s="87">
        <f>IF(V261&gt;=1,Database!$H$9,"")</f>
        <v>0.2</v>
      </c>
      <c r="AA261" s="88">
        <f t="shared" si="138"/>
        <v>1260</v>
      </c>
      <c r="AB261" s="88">
        <f t="shared" si="142"/>
        <v>157.5</v>
      </c>
      <c r="AC261" s="231"/>
      <c r="AD261" s="231">
        <f t="shared" si="139"/>
        <v>1260</v>
      </c>
      <c r="AE261" s="89"/>
      <c r="AF261" s="113"/>
    </row>
    <row r="262" spans="1:32" ht="22.5" customHeight="1" thickBot="1">
      <c r="A262" s="715"/>
      <c r="B262" s="736"/>
      <c r="C262" s="713"/>
      <c r="D262" s="713"/>
      <c r="E262" s="713"/>
      <c r="F262" s="518">
        <v>6</v>
      </c>
      <c r="G262" s="518"/>
      <c r="H262" s="518"/>
      <c r="I262" s="284" t="s">
        <v>944</v>
      </c>
      <c r="J262" s="285" t="str">
        <f>IFERROR(VLOOKUP(I262,Database!$A$1:$D$377,3,FALSE),"")</f>
        <v>Beauty</v>
      </c>
      <c r="K262" s="285" t="str">
        <f>IFERROR(VLOOKUP(I262,Database!$A$1:$D$377,4,FALSE),"")</f>
        <v>Men's grooming</v>
      </c>
      <c r="L262" s="333" t="s">
        <v>28</v>
      </c>
      <c r="M262" s="285" t="str">
        <f>IFERROR(VLOOKUP($I262,Database!$A$2:$D$908,2,FALSE),"")</f>
        <v>Direct</v>
      </c>
      <c r="N262" s="287" t="s">
        <v>29</v>
      </c>
      <c r="O262" s="287" t="s">
        <v>1017</v>
      </c>
      <c r="P262" s="473">
        <v>905231</v>
      </c>
      <c r="Q262" s="288" t="s">
        <v>30</v>
      </c>
      <c r="R262" s="79" t="s">
        <v>913</v>
      </c>
      <c r="S262" s="79">
        <v>2</v>
      </c>
      <c r="T262" s="77">
        <v>6</v>
      </c>
      <c r="U262" s="296">
        <v>45</v>
      </c>
      <c r="V262" s="289">
        <v>45</v>
      </c>
      <c r="W262" s="684">
        <f t="shared" si="140"/>
        <v>0</v>
      </c>
      <c r="X262" s="598">
        <v>30</v>
      </c>
      <c r="Y262" s="599">
        <f t="shared" si="141"/>
        <v>1350</v>
      </c>
      <c r="Z262" s="685">
        <f>IF(V262&gt;=1,Database!$H$9,"")</f>
        <v>0.2</v>
      </c>
      <c r="AA262" s="686">
        <f t="shared" ref="AA262" si="158">IF(Q262="Available","",IF(Q262="Booked",(Y262*(1-Z262)),IF(Q262="1st Option",(Y262*(1-Z262)), IF(Q262="2nd Option","",""))))</f>
        <v>1080</v>
      </c>
      <c r="AB262" s="600">
        <f t="shared" ref="AB262" si="159">IFERROR(IF(M262="Agency",(Y262*(Z262-0.1)),Y262*Z262),)</f>
        <v>270</v>
      </c>
      <c r="AC262" s="600"/>
      <c r="AD262" s="600">
        <f t="shared" ref="AD262" si="160">AA262-AC262</f>
        <v>1080</v>
      </c>
      <c r="AE262" s="601"/>
      <c r="AF262" s="113"/>
    </row>
    <row r="263" spans="1:32" ht="21.75" customHeight="1">
      <c r="A263" s="715"/>
      <c r="B263" s="734">
        <f>B254+7</f>
        <v>41559</v>
      </c>
      <c r="C263" s="711">
        <f>C254+7</f>
        <v>41565</v>
      </c>
      <c r="D263" s="711">
        <f>D254+7</f>
        <v>41569</v>
      </c>
      <c r="E263" s="711" t="s">
        <v>727</v>
      </c>
      <c r="F263" s="688">
        <v>1</v>
      </c>
      <c r="G263" s="466"/>
      <c r="H263" s="466"/>
      <c r="I263" s="41" t="s">
        <v>425</v>
      </c>
      <c r="J263" s="71" t="str">
        <f>IFERROR(VLOOKUP(I263,Database!$A$1:$D$377,3,FALSE),"")</f>
        <v>Drink</v>
      </c>
      <c r="K263" s="71" t="str">
        <f>IFERROR(VLOOKUP(I263,Database!$A$1:$D$377,4,FALSE),"")</f>
        <v>Wines</v>
      </c>
      <c r="L263" s="41" t="s">
        <v>28</v>
      </c>
      <c r="M263" s="71" t="str">
        <f>IFERROR(VLOOKUP($I263,Database!$A$2:$D$908,2,FALSE),"")</f>
        <v>Direct</v>
      </c>
      <c r="N263" s="41" t="s">
        <v>29</v>
      </c>
      <c r="O263" s="41" t="s">
        <v>938</v>
      </c>
      <c r="P263" s="504">
        <v>905008</v>
      </c>
      <c r="Q263" s="45" t="s">
        <v>30</v>
      </c>
      <c r="R263" s="45" t="s">
        <v>985</v>
      </c>
      <c r="S263" s="45">
        <v>2</v>
      </c>
      <c r="T263" s="269">
        <v>6</v>
      </c>
      <c r="U263" s="305">
        <v>45</v>
      </c>
      <c r="V263" s="300">
        <v>45</v>
      </c>
      <c r="W263" s="119">
        <f t="shared" si="140"/>
        <v>0</v>
      </c>
      <c r="X263" s="82"/>
      <c r="Y263" s="83">
        <f t="shared" si="141"/>
        <v>0</v>
      </c>
      <c r="Z263" s="66">
        <f>IF(V263&gt;=1,Database!$H$9,"")</f>
        <v>0.2</v>
      </c>
      <c r="AA263" s="67">
        <f>IF(Q263="Available","",IF(Q263="Booked",(Y263*(1-Z263)),IF(Q263="1st Option",(Y263*(1-Z263)), IF(Q263="2nd Option","",""))))</f>
        <v>0</v>
      </c>
      <c r="AB263" s="84">
        <f>IFERROR(IF(M263="Agency",(Y263*(Z263-0.1)),Y263*Z263),)</f>
        <v>0</v>
      </c>
      <c r="AC263" s="67">
        <v>1440</v>
      </c>
      <c r="AD263" s="84">
        <f t="shared" si="139"/>
        <v>-1440</v>
      </c>
      <c r="AE263" s="53" t="s">
        <v>996</v>
      </c>
      <c r="AF263" s="111"/>
    </row>
    <row r="264" spans="1:32" ht="24" customHeight="1">
      <c r="A264" s="715"/>
      <c r="B264" s="735"/>
      <c r="C264" s="712"/>
      <c r="D264" s="712"/>
      <c r="E264" s="712"/>
      <c r="F264" s="689">
        <v>2</v>
      </c>
      <c r="G264" s="323"/>
      <c r="H264" s="323"/>
      <c r="I264" s="74" t="s">
        <v>439</v>
      </c>
      <c r="J264" s="76" t="str">
        <f>IFERROR(VLOOKUP(I264,Database!$A$1:$D$377,3,FALSE),"")</f>
        <v>Charity</v>
      </c>
      <c r="K264" s="76" t="str">
        <f>IFERROR(VLOOKUP(I264,Database!$A$1:$D$377,4,FALSE),"")</f>
        <v>Children</v>
      </c>
      <c r="L264" s="74" t="s">
        <v>28</v>
      </c>
      <c r="M264" s="76" t="str">
        <f>IFERROR(VLOOKUP($I264,Database!$A$2:$D$908,2,FALSE),"")</f>
        <v>Direct</v>
      </c>
      <c r="N264" s="77" t="s">
        <v>29</v>
      </c>
      <c r="O264" s="77" t="s">
        <v>979</v>
      </c>
      <c r="P264" s="505">
        <v>905026</v>
      </c>
      <c r="Q264" s="227" t="s">
        <v>30</v>
      </c>
      <c r="R264" s="506" t="s">
        <v>650</v>
      </c>
      <c r="S264" s="506">
        <v>6</v>
      </c>
      <c r="T264" s="77">
        <v>4</v>
      </c>
      <c r="U264" s="675">
        <v>45</v>
      </c>
      <c r="V264" s="223">
        <v>45</v>
      </c>
      <c r="W264" s="678">
        <f t="shared" si="140"/>
        <v>0</v>
      </c>
      <c r="X264" s="199">
        <v>35</v>
      </c>
      <c r="Y264" s="86">
        <f t="shared" si="141"/>
        <v>1575</v>
      </c>
      <c r="Z264" s="87">
        <f>IF(V264&gt;=1,Database!$H$9,"")</f>
        <v>0.2</v>
      </c>
      <c r="AA264" s="88">
        <f t="shared" ref="AA264:AA267" si="161">IF(Q264="Available","",IF(Q264="Booked",(Y264*(1-Z264)),IF(Q264="1st Option",(Y264*(1-Z264)), IF(Q264="2nd Option","",""))))</f>
        <v>1260</v>
      </c>
      <c r="AB264" s="88">
        <f t="shared" ref="AB264:AB267" si="162">IFERROR(IF(M264="Agency",(Y264*(Z264-0.1)),Y264*Z264),)</f>
        <v>315</v>
      </c>
      <c r="AC264" s="231"/>
      <c r="AD264" s="231">
        <f t="shared" si="139"/>
        <v>1260</v>
      </c>
      <c r="AE264" s="89" t="s">
        <v>996</v>
      </c>
      <c r="AF264" s="113"/>
    </row>
    <row r="265" spans="1:32" ht="21.75" customHeight="1">
      <c r="A265" s="715"/>
      <c r="B265" s="735"/>
      <c r="C265" s="712"/>
      <c r="D265" s="712"/>
      <c r="E265" s="712"/>
      <c r="F265" s="690">
        <v>3</v>
      </c>
      <c r="G265" s="205"/>
      <c r="H265" s="205"/>
      <c r="I265" s="74" t="s">
        <v>31</v>
      </c>
      <c r="J265" s="76" t="str">
        <f>IFERROR(VLOOKUP(I265,Database!$A$1:$D$377,3,FALSE),"")</f>
        <v>Food</v>
      </c>
      <c r="K265" s="76" t="str">
        <f>IFERROR(VLOOKUP(I265,Database!$A$1:$D$377,4,FALSE),"")</f>
        <v>Snack boxes</v>
      </c>
      <c r="L265" s="680" t="s">
        <v>28</v>
      </c>
      <c r="M265" s="76" t="s">
        <v>78</v>
      </c>
      <c r="N265" s="77" t="s">
        <v>752</v>
      </c>
      <c r="O265" s="77" t="s">
        <v>651</v>
      </c>
      <c r="P265" s="503">
        <v>905086</v>
      </c>
      <c r="Q265" s="79" t="s">
        <v>30</v>
      </c>
      <c r="R265" s="79" t="s">
        <v>980</v>
      </c>
      <c r="S265" s="79">
        <v>2</v>
      </c>
      <c r="T265" s="77">
        <v>3</v>
      </c>
      <c r="U265" s="112">
        <v>45</v>
      </c>
      <c r="V265" s="223">
        <v>45</v>
      </c>
      <c r="W265" s="678">
        <f t="shared" si="140"/>
        <v>0</v>
      </c>
      <c r="X265" s="199"/>
      <c r="Y265" s="200">
        <f t="shared" si="141"/>
        <v>0</v>
      </c>
      <c r="Z265" s="201">
        <f>IF(V265&gt;=1,Database!$H$9,"")</f>
        <v>0.2</v>
      </c>
      <c r="AA265" s="202">
        <f t="shared" si="161"/>
        <v>0</v>
      </c>
      <c r="AB265" s="202">
        <f t="shared" si="162"/>
        <v>0</v>
      </c>
      <c r="AC265" s="233"/>
      <c r="AD265" s="233">
        <f t="shared" si="139"/>
        <v>0</v>
      </c>
      <c r="AE265" s="203" t="s">
        <v>997</v>
      </c>
      <c r="AF265" s="113"/>
    </row>
    <row r="266" spans="1:32" ht="21.75" customHeight="1">
      <c r="A266" s="715"/>
      <c r="B266" s="735"/>
      <c r="C266" s="712"/>
      <c r="D266" s="712"/>
      <c r="E266" s="712"/>
      <c r="F266" s="690">
        <v>4</v>
      </c>
      <c r="G266" s="205"/>
      <c r="H266" s="205"/>
      <c r="I266" s="284" t="s">
        <v>935</v>
      </c>
      <c r="J266" s="285" t="str">
        <f>IFERROR(VLOOKUP(I266,Database!$A$1:$D$377,3,FALSE),"")</f>
        <v>Gardening</v>
      </c>
      <c r="K266" s="285" t="str">
        <f>IFERROR(VLOOKUP(I266,Database!$A$1:$D$377,4,FALSE),"")</f>
        <v>Seed boxes</v>
      </c>
      <c r="L266" s="333"/>
      <c r="M266" s="285" t="s">
        <v>78</v>
      </c>
      <c r="N266" s="287" t="s">
        <v>29</v>
      </c>
      <c r="O266" s="287"/>
      <c r="P266" s="470" t="s">
        <v>670</v>
      </c>
      <c r="Q266" s="227" t="s">
        <v>30</v>
      </c>
      <c r="R266" s="288"/>
      <c r="S266" s="288"/>
      <c r="T266" s="287"/>
      <c r="U266" s="296">
        <v>45</v>
      </c>
      <c r="V266" s="223">
        <v>5</v>
      </c>
      <c r="W266" s="678">
        <f t="shared" si="140"/>
        <v>40</v>
      </c>
      <c r="X266" s="199"/>
      <c r="Y266" s="200">
        <f t="shared" si="141"/>
        <v>0</v>
      </c>
      <c r="Z266" s="201"/>
      <c r="AA266" s="202"/>
      <c r="AB266" s="202"/>
      <c r="AC266" s="233"/>
      <c r="AD266" s="233"/>
      <c r="AE266" s="203" t="s">
        <v>995</v>
      </c>
      <c r="AF266" s="113"/>
    </row>
    <row r="267" spans="1:32" ht="22.5" customHeight="1">
      <c r="A267" s="715"/>
      <c r="B267" s="735"/>
      <c r="C267" s="712"/>
      <c r="D267" s="712"/>
      <c r="E267" s="712"/>
      <c r="F267" s="323">
        <v>5</v>
      </c>
      <c r="G267" s="323"/>
      <c r="H267" s="323"/>
      <c r="I267" s="74" t="s">
        <v>843</v>
      </c>
      <c r="J267" s="76" t="str">
        <f>IFERROR(VLOOKUP(I267,Database!$A$1:$D$377,3,FALSE),"")</f>
        <v>Print</v>
      </c>
      <c r="K267" s="76" t="str">
        <f>IFERROR(VLOOKUP(I267,Database!$A$1:$D$377,4,FALSE),"")</f>
        <v>Business Cards</v>
      </c>
      <c r="L267" s="680" t="s">
        <v>42</v>
      </c>
      <c r="M267" s="76" t="str">
        <f>IFERROR(VLOOKUP($I267,Database!$A$2:$D$908,2,FALSE),"")</f>
        <v>Agency</v>
      </c>
      <c r="N267" s="77" t="s">
        <v>750</v>
      </c>
      <c r="O267" s="77" t="s">
        <v>750</v>
      </c>
      <c r="P267" s="78" t="s">
        <v>672</v>
      </c>
      <c r="Q267" s="79" t="s">
        <v>46</v>
      </c>
      <c r="R267" s="79" t="s">
        <v>42</v>
      </c>
      <c r="S267" s="79" t="s">
        <v>42</v>
      </c>
      <c r="T267" s="77" t="s">
        <v>42</v>
      </c>
      <c r="U267" s="112">
        <v>45</v>
      </c>
      <c r="V267" s="80">
        <v>45</v>
      </c>
      <c r="W267" s="120">
        <f t="shared" si="140"/>
        <v>0</v>
      </c>
      <c r="X267" s="85">
        <v>35</v>
      </c>
      <c r="Y267" s="86">
        <f t="shared" si="141"/>
        <v>1575</v>
      </c>
      <c r="Z267" s="87">
        <f>IF(V267&gt;=1,Database!$H$9,"")</f>
        <v>0.2</v>
      </c>
      <c r="AA267" s="88">
        <f t="shared" si="161"/>
        <v>1260</v>
      </c>
      <c r="AB267" s="88">
        <f t="shared" si="162"/>
        <v>157.5</v>
      </c>
      <c r="AC267" s="231"/>
      <c r="AD267" s="231">
        <f t="shared" si="139"/>
        <v>1260</v>
      </c>
      <c r="AE267" s="89"/>
      <c r="AF267" s="113"/>
    </row>
    <row r="268" spans="1:32" ht="22.5" customHeight="1" thickBot="1">
      <c r="A268" s="716"/>
      <c r="B268" s="736"/>
      <c r="C268" s="713"/>
      <c r="D268" s="713"/>
      <c r="E268" s="713"/>
      <c r="F268" s="392">
        <v>6</v>
      </c>
      <c r="G268" s="392"/>
      <c r="H268" s="392"/>
      <c r="I268" s="40" t="s">
        <v>1015</v>
      </c>
      <c r="J268" s="69" t="str">
        <f>IFERROR(VLOOKUP(I268,Database!$A$1:$D$377,3,FALSE),"")</f>
        <v>Fashion</v>
      </c>
      <c r="K268" s="69" t="str">
        <f>IFERROR(VLOOKUP(I268,Database!$A$1:$D$377,4,FALSE),"")</f>
        <v>Clothing/Jewellery</v>
      </c>
      <c r="L268" s="40" t="s">
        <v>42</v>
      </c>
      <c r="M268" s="69" t="str">
        <f>IFERROR(VLOOKUP($I268,Database!$A$2:$D$908,2,FALSE),"")</f>
        <v>Direct</v>
      </c>
      <c r="N268" s="46" t="s">
        <v>656</v>
      </c>
      <c r="O268" s="46" t="s">
        <v>656</v>
      </c>
      <c r="P268" s="47"/>
      <c r="Q268" s="44" t="s">
        <v>46</v>
      </c>
      <c r="R268" s="44"/>
      <c r="S268" s="44"/>
      <c r="T268" s="46"/>
      <c r="U268" s="114">
        <v>45</v>
      </c>
      <c r="V268" s="48">
        <v>45</v>
      </c>
      <c r="W268" s="121">
        <f t="shared" si="140"/>
        <v>0</v>
      </c>
      <c r="X268" s="49">
        <v>35</v>
      </c>
      <c r="Y268" s="86">
        <f t="shared" si="141"/>
        <v>1575</v>
      </c>
      <c r="Z268" s="87">
        <f>IF(V268&gt;=1,Database!$H$9,"")</f>
        <v>0.2</v>
      </c>
      <c r="AA268" s="88">
        <f t="shared" ref="AA268" si="163">IF(Q268="Available","",IF(Q268="Booked",(Y268*(1-Z268)),IF(Q268="1st Option",(Y268*(1-Z268)), IF(Q268="2nd Option","",""))))</f>
        <v>1260</v>
      </c>
      <c r="AB268" s="88">
        <f t="shared" ref="AB268" si="164">IFERROR(IF(M268="Agency",(Y268*(Z268-0.1)),Y268*Z268),)</f>
        <v>315</v>
      </c>
      <c r="AC268" s="231"/>
      <c r="AD268" s="231">
        <f t="shared" ref="AD268" si="165">AA268-AC268</f>
        <v>1260</v>
      </c>
      <c r="AE268" s="52"/>
      <c r="AF268" s="113"/>
    </row>
    <row r="269" spans="1:32" s="109" customFormat="1" ht="18" customHeight="1" thickBot="1">
      <c r="A269" s="168"/>
      <c r="B269" s="167"/>
      <c r="C269" s="167"/>
      <c r="D269" s="167"/>
      <c r="E269" s="167"/>
      <c r="F269" s="166"/>
      <c r="G269" s="166"/>
      <c r="H269" s="166"/>
      <c r="I269" s="166"/>
      <c r="J269" s="165"/>
      <c r="K269" s="166"/>
      <c r="L269" s="166"/>
      <c r="M269" s="166"/>
      <c r="N269" s="166"/>
      <c r="O269" s="166"/>
      <c r="P269" s="166"/>
      <c r="Q269" s="164"/>
      <c r="R269" s="166"/>
      <c r="S269" s="166"/>
      <c r="T269" s="163">
        <f>SUM(T241:T268)</f>
        <v>131</v>
      </c>
      <c r="U269" s="162">
        <f>SUM(U241:U268)</f>
        <v>1080</v>
      </c>
      <c r="V269" s="162">
        <f>SUM(V241:V268)</f>
        <v>925</v>
      </c>
      <c r="W269" s="161">
        <f>SUM(W241:W268)</f>
        <v>155</v>
      </c>
      <c r="X269" s="163"/>
      <c r="Y269" s="163"/>
      <c r="Z269" s="160"/>
      <c r="AA269" s="159">
        <f>SUM(AA241:AA268)</f>
        <v>13076</v>
      </c>
      <c r="AB269" s="159">
        <f>SUM(AB241:AB268)</f>
        <v>2954</v>
      </c>
      <c r="AC269" s="159">
        <f>SUM(AC241:AC268)</f>
        <v>5760</v>
      </c>
      <c r="AD269" s="455" t="e">
        <f>SUM(AD241:AD268)</f>
        <v>#VALUE!</v>
      </c>
      <c r="AE269" s="158"/>
      <c r="AF269" s="113"/>
    </row>
    <row r="270" spans="1:32" ht="17.25" customHeight="1">
      <c r="A270" s="115"/>
      <c r="J270" s="116"/>
      <c r="U270" s="99"/>
      <c r="V270" s="157">
        <f>SUMIF(Q241:Q268,"Booked",V241:V268)</f>
        <v>760</v>
      </c>
      <c r="W270" s="156" t="s">
        <v>36</v>
      </c>
      <c r="X270" s="125"/>
      <c r="Y270" s="126"/>
      <c r="Z270" s="126"/>
      <c r="AA270" s="155">
        <f>SUMIF(Q241:Q268,"Booked",AA241:AA268)</f>
        <v>8456</v>
      </c>
      <c r="AB270" s="155"/>
      <c r="AC270" s="155"/>
      <c r="AD270" s="155"/>
      <c r="AE270" s="154" t="s">
        <v>37</v>
      </c>
      <c r="AF270" s="122"/>
    </row>
    <row r="271" spans="1:32" ht="12.75" customHeight="1">
      <c r="J271" s="116"/>
      <c r="Q271" s="117"/>
      <c r="T271" s="118"/>
      <c r="U271" s="99"/>
      <c r="V271" s="157">
        <f>SUMIF(Q241:Q268,"1ST Option",V241:V268)</f>
        <v>165</v>
      </c>
      <c r="W271" s="156" t="s">
        <v>38</v>
      </c>
      <c r="X271" s="127"/>
      <c r="Y271" s="127"/>
      <c r="Z271" s="127"/>
      <c r="AA271" s="153">
        <f>SUMIF(Q241:Q268,"1ST Option",AA241:AA268)</f>
        <v>4620</v>
      </c>
      <c r="AB271" s="153"/>
      <c r="AC271" s="153"/>
      <c r="AD271" s="153"/>
      <c r="AE271" s="152" t="s">
        <v>39</v>
      </c>
      <c r="AF271" s="123"/>
    </row>
    <row r="272" spans="1:32">
      <c r="J272" s="116"/>
      <c r="Q272" s="117"/>
      <c r="T272" s="118"/>
      <c r="U272" s="99"/>
      <c r="V272" s="157">
        <f>V270+V271</f>
        <v>925</v>
      </c>
      <c r="W272" s="156" t="s">
        <v>40</v>
      </c>
      <c r="X272" s="127"/>
      <c r="Y272" s="127"/>
      <c r="Z272" s="127"/>
      <c r="AA272" s="155">
        <f>AA271+AA270</f>
        <v>13076</v>
      </c>
      <c r="AB272" s="155"/>
      <c r="AC272" s="155"/>
      <c r="AD272" s="155"/>
      <c r="AE272" s="154" t="s">
        <v>40</v>
      </c>
      <c r="AF272" s="122"/>
    </row>
    <row r="273" spans="1:32" ht="31.5">
      <c r="C273" s="469" t="s">
        <v>959</v>
      </c>
      <c r="AA273" s="742" t="s">
        <v>689</v>
      </c>
      <c r="AB273" s="742"/>
      <c r="AC273" s="742"/>
      <c r="AD273" s="742"/>
      <c r="AE273" s="742"/>
      <c r="AF273" s="124"/>
    </row>
    <row r="274" spans="1:32" ht="26.25" customHeight="1" thickBot="1">
      <c r="A274" s="173" t="s">
        <v>696</v>
      </c>
      <c r="C274" s="105"/>
      <c r="L274" s="51"/>
      <c r="M274" s="51"/>
      <c r="N274" s="51"/>
      <c r="P274" s="51"/>
      <c r="Q274" s="51"/>
      <c r="R274" s="51"/>
      <c r="S274" s="51"/>
      <c r="T274" s="106"/>
      <c r="U274" s="51"/>
      <c r="V274" s="51"/>
      <c r="W274" s="107"/>
      <c r="X274" s="51"/>
      <c r="Y274" s="51"/>
      <c r="Z274" s="108"/>
      <c r="AA274" s="51"/>
      <c r="AB274" s="51"/>
      <c r="AC274" s="51"/>
      <c r="AD274" s="51"/>
      <c r="AE274" s="51"/>
      <c r="AF274" s="128"/>
    </row>
    <row r="275" spans="1:32" s="109" customFormat="1" ht="50.25" customHeight="1" thickBot="1">
      <c r="A275" s="228" t="s">
        <v>2</v>
      </c>
      <c r="B275" s="229" t="s">
        <v>635</v>
      </c>
      <c r="C275" s="229" t="s">
        <v>636</v>
      </c>
      <c r="D275" s="229" t="s">
        <v>3</v>
      </c>
      <c r="E275" s="229" t="s">
        <v>637</v>
      </c>
      <c r="F275" s="264" t="s">
        <v>4</v>
      </c>
      <c r="G275" s="264" t="s">
        <v>934</v>
      </c>
      <c r="H275" s="264" t="s">
        <v>987</v>
      </c>
      <c r="I275" s="264" t="s">
        <v>5</v>
      </c>
      <c r="J275" s="229" t="s">
        <v>6</v>
      </c>
      <c r="K275" s="229" t="s">
        <v>7</v>
      </c>
      <c r="L275" s="229" t="s">
        <v>8</v>
      </c>
      <c r="M275" s="229" t="s">
        <v>9</v>
      </c>
      <c r="N275" s="229" t="s">
        <v>10</v>
      </c>
      <c r="O275" s="229" t="s">
        <v>11</v>
      </c>
      <c r="P275" s="264" t="s">
        <v>12</v>
      </c>
      <c r="Q275" s="265" t="s">
        <v>13</v>
      </c>
      <c r="R275" s="264" t="s">
        <v>14</v>
      </c>
      <c r="S275" s="229" t="s">
        <v>50</v>
      </c>
      <c r="T275" s="264" t="s">
        <v>16</v>
      </c>
      <c r="U275" s="229" t="s">
        <v>17</v>
      </c>
      <c r="V275" s="229" t="s">
        <v>18</v>
      </c>
      <c r="W275" s="264" t="s">
        <v>19</v>
      </c>
      <c r="X275" s="264" t="s">
        <v>20</v>
      </c>
      <c r="Y275" s="264" t="s">
        <v>21</v>
      </c>
      <c r="Z275" s="266" t="s">
        <v>22</v>
      </c>
      <c r="AA275" s="264" t="s">
        <v>23</v>
      </c>
      <c r="AB275" s="229" t="s">
        <v>24</v>
      </c>
      <c r="AC275" s="229" t="s">
        <v>646</v>
      </c>
      <c r="AD275" s="230" t="s">
        <v>647</v>
      </c>
      <c r="AE275" s="267" t="s">
        <v>25</v>
      </c>
      <c r="AF275" s="129"/>
    </row>
    <row r="276" spans="1:32" ht="21.75" customHeight="1">
      <c r="A276" s="714" t="s">
        <v>686</v>
      </c>
      <c r="B276" s="734">
        <f>B263+7</f>
        <v>41566</v>
      </c>
      <c r="C276" s="711">
        <f>C263+7</f>
        <v>41572</v>
      </c>
      <c r="D276" s="711">
        <f>D263+7</f>
        <v>41576</v>
      </c>
      <c r="E276" s="711" t="s">
        <v>728</v>
      </c>
      <c r="F276" s="466">
        <v>1</v>
      </c>
      <c r="G276" s="466"/>
      <c r="H276" s="466"/>
      <c r="I276" s="41" t="s">
        <v>660</v>
      </c>
      <c r="J276" s="71" t="str">
        <f>IFERROR(VLOOKUP(I276,Database!$A$1:$D$377,3,FALSE),"")</f>
        <v>Home</v>
      </c>
      <c r="K276" s="71" t="str">
        <f>IFERROR(VLOOKUP(I276,Database!$A$1:$D$377,4,FALSE),"")</f>
        <v>Various</v>
      </c>
      <c r="L276" s="41" t="s">
        <v>42</v>
      </c>
      <c r="M276" s="71" t="str">
        <f>IFERROR(VLOOKUP($I276,Database!$A$2:$D$908,2,FALSE),"")</f>
        <v>Direct</v>
      </c>
      <c r="N276" s="41" t="s">
        <v>29</v>
      </c>
      <c r="O276" s="41" t="s">
        <v>651</v>
      </c>
      <c r="P276" s="659">
        <v>904838</v>
      </c>
      <c r="Q276" s="45" t="s">
        <v>30</v>
      </c>
      <c r="R276" s="45"/>
      <c r="S276" s="45"/>
      <c r="T276" s="41"/>
      <c r="U276" s="110">
        <v>45</v>
      </c>
      <c r="V276" s="45">
        <v>45</v>
      </c>
      <c r="W276" s="119">
        <f>U276-V276</f>
        <v>0</v>
      </c>
      <c r="X276" s="82"/>
      <c r="Y276" s="83">
        <f>IF(Q276="Available","",IF(Q276="Booked",X276*V276,IF(Q276="1st Option",X276*V276,IF(Q276="2nd Option","",""))))</f>
        <v>0</v>
      </c>
      <c r="Z276" s="66">
        <f>IF(V276&gt;=1,Database!$H$9,"")</f>
        <v>0.2</v>
      </c>
      <c r="AA276" s="67">
        <f t="shared" ref="AA276:AA296" si="166">IF(Q276="Available","",IF(Q276="Booked",(Y276*(1-Z276)),IF(Q276="1st Option",(Y276*(1-Z276)), IF(Q276="2nd Option","",""))))</f>
        <v>0</v>
      </c>
      <c r="AB276" s="84">
        <f>IFERROR(IF(M276="Agency",(Y276*(Z276-0.1)),Y276*Z276),)</f>
        <v>0</v>
      </c>
      <c r="AC276" s="67">
        <v>1440</v>
      </c>
      <c r="AD276" s="249">
        <f t="shared" ref="AD276:AD302" si="167">AA276-AC276</f>
        <v>-1440</v>
      </c>
      <c r="AE276" s="53" t="s">
        <v>1000</v>
      </c>
      <c r="AF276" s="111"/>
    </row>
    <row r="277" spans="1:32" ht="26.25" customHeight="1">
      <c r="A277" s="715"/>
      <c r="B277" s="735"/>
      <c r="C277" s="712"/>
      <c r="D277" s="712"/>
      <c r="E277" s="712"/>
      <c r="F277" s="520">
        <v>2</v>
      </c>
      <c r="G277" s="520"/>
      <c r="H277" s="520"/>
      <c r="I277" s="224" t="s">
        <v>539</v>
      </c>
      <c r="J277" s="225" t="str">
        <f>IFERROR(VLOOKUP(I277,Database!$A$1:$D$377,3,FALSE),"")</f>
        <v>Home</v>
      </c>
      <c r="K277" s="225" t="str">
        <f>IFERROR(VLOOKUP(I277,Database!$A$1:$D$377,4,FALSE),"")</f>
        <v>Furniture</v>
      </c>
      <c r="L277" s="74" t="s">
        <v>42</v>
      </c>
      <c r="M277" s="76" t="str">
        <f>IFERROR(VLOOKUP($I277,Database!$A$2:$D$908,2,FALSE),"")</f>
        <v>Direct</v>
      </c>
      <c r="N277" s="77" t="s">
        <v>29</v>
      </c>
      <c r="O277" s="77" t="s">
        <v>931</v>
      </c>
      <c r="P277" s="505">
        <v>905280</v>
      </c>
      <c r="Q277" s="227" t="s">
        <v>30</v>
      </c>
      <c r="R277" s="506" t="s">
        <v>913</v>
      </c>
      <c r="S277" s="506">
        <v>2</v>
      </c>
      <c r="T277" s="77">
        <v>5</v>
      </c>
      <c r="U277" s="675">
        <v>45</v>
      </c>
      <c r="V277" s="80">
        <v>45</v>
      </c>
      <c r="W277" s="678">
        <f t="shared" ref="W277:W302" si="168">U277-V277</f>
        <v>0</v>
      </c>
      <c r="X277" s="199">
        <v>33</v>
      </c>
      <c r="Y277" s="328">
        <f t="shared" ref="Y277:Y302" si="169">IF(Q277="Available","",IF(Q277="Booked",X277*V277,IF(Q277="1st Option",X277*V277,IF(Q277="2nd Option","",""))))</f>
        <v>1485</v>
      </c>
      <c r="Z277" s="329">
        <f>IF(V277&gt;=1,Database!$H$9,"")</f>
        <v>0.2</v>
      </c>
      <c r="AA277" s="330">
        <f t="shared" si="166"/>
        <v>1188</v>
      </c>
      <c r="AB277" s="330">
        <f t="shared" ref="AB277:AB296" si="170">IFERROR(IF(M277="Agency",(Y277*(Z277-0.1)),Y277*Z277),)</f>
        <v>297</v>
      </c>
      <c r="AC277" s="331"/>
      <c r="AD277" s="331">
        <f t="shared" si="167"/>
        <v>1188</v>
      </c>
      <c r="AE277" s="332"/>
      <c r="AF277" s="113"/>
    </row>
    <row r="278" spans="1:32" ht="21.75" customHeight="1">
      <c r="A278" s="715"/>
      <c r="B278" s="735"/>
      <c r="C278" s="712"/>
      <c r="D278" s="712"/>
      <c r="E278" s="712"/>
      <c r="F278" s="205">
        <v>3</v>
      </c>
      <c r="G278" s="205"/>
      <c r="H278" s="205"/>
      <c r="I278" s="74" t="s">
        <v>920</v>
      </c>
      <c r="J278" s="76" t="str">
        <f>IFERROR(VLOOKUP(I278,Database!$A$1:$D$377,3,FALSE),"")</f>
        <v>Pets</v>
      </c>
      <c r="K278" s="76" t="str">
        <f>IFERROR(VLOOKUP(I278,Database!$A$1:$D$377,4,FALSE),"")</f>
        <v>Pet Products</v>
      </c>
      <c r="L278" s="74" t="s">
        <v>42</v>
      </c>
      <c r="M278" s="76" t="str">
        <f>IFERROR(VLOOKUP($I278,Database!$A$2:$D$908,2,FALSE),"")</f>
        <v>Direct</v>
      </c>
      <c r="N278" s="77" t="s">
        <v>29</v>
      </c>
      <c r="O278" s="77"/>
      <c r="P278" s="683" t="s">
        <v>954</v>
      </c>
      <c r="Q278" s="227" t="s">
        <v>30</v>
      </c>
      <c r="R278" s="227"/>
      <c r="S278" s="227"/>
      <c r="T278" s="270"/>
      <c r="U278" s="675">
        <v>45</v>
      </c>
      <c r="V278" s="272">
        <v>45</v>
      </c>
      <c r="W278" s="198">
        <f t="shared" si="168"/>
        <v>0</v>
      </c>
      <c r="X278" s="199"/>
      <c r="Y278" s="200">
        <f t="shared" ref="Y278:Y283" si="171">IF(Q278="Available","",IF(Q278="Booked",X278*V278,IF(Q278="1st Option",X278*V278,IF(Q278="2nd Option","",""))))</f>
        <v>0</v>
      </c>
      <c r="Z278" s="201">
        <f>IF(V278&gt;=1,Database!$H$9,"")</f>
        <v>0.2</v>
      </c>
      <c r="AA278" s="202">
        <f t="shared" ref="AA278:AA283" si="172">IF(Q278="Available","",IF(Q278="Booked",(Y278*(1-Z278)),IF(Q278="1st Option",(Y278*(1-Z278)), IF(Q278="2nd Option","",""))))</f>
        <v>0</v>
      </c>
      <c r="AB278" s="202">
        <f t="shared" ref="AB278:AB283" si="173">IFERROR(IF(M278="Agency",(Y278*(Z278-0.1)),Y278*Z278),)</f>
        <v>0</v>
      </c>
      <c r="AC278" s="233"/>
      <c r="AD278" s="233">
        <f t="shared" ref="AD278:AD283" si="174">AA278-AC278</f>
        <v>0</v>
      </c>
      <c r="AE278" s="203" t="s">
        <v>1000</v>
      </c>
      <c r="AF278" s="113"/>
    </row>
    <row r="279" spans="1:32" ht="21.75" customHeight="1">
      <c r="A279" s="715"/>
      <c r="B279" s="735"/>
      <c r="C279" s="712"/>
      <c r="D279" s="712"/>
      <c r="E279" s="712"/>
      <c r="F279" s="730">
        <v>4</v>
      </c>
      <c r="G279" s="205"/>
      <c r="H279" s="205"/>
      <c r="I279" s="74" t="s">
        <v>31</v>
      </c>
      <c r="J279" s="76" t="str">
        <f>IFERROR(VLOOKUP(I279,Database!$A$1:$D$377,3,FALSE),"")</f>
        <v>Food</v>
      </c>
      <c r="K279" s="76" t="str">
        <f>IFERROR(VLOOKUP(I279,Database!$A$1:$D$377,4,FALSE),"")</f>
        <v>Snack boxes</v>
      </c>
      <c r="L279" s="680" t="s">
        <v>28</v>
      </c>
      <c r="M279" s="76" t="str">
        <f>IFERROR(VLOOKUP($I279,Database!$A$2:$D$908,2,FALSE),"")</f>
        <v>Direct</v>
      </c>
      <c r="N279" s="77" t="s">
        <v>752</v>
      </c>
      <c r="O279" s="77" t="s">
        <v>651</v>
      </c>
      <c r="P279" s="503">
        <v>905087</v>
      </c>
      <c r="Q279" s="79" t="s">
        <v>30</v>
      </c>
      <c r="R279" s="79" t="s">
        <v>980</v>
      </c>
      <c r="S279" s="79">
        <v>2</v>
      </c>
      <c r="T279" s="77">
        <v>3</v>
      </c>
      <c r="U279" s="723">
        <v>45</v>
      </c>
      <c r="V279" s="223">
        <v>10</v>
      </c>
      <c r="W279" s="726">
        <f>U279-V279-V280-V281</f>
        <v>25</v>
      </c>
      <c r="X279" s="199"/>
      <c r="Y279" s="200">
        <f t="shared" si="171"/>
        <v>0</v>
      </c>
      <c r="Z279" s="201">
        <f>IF(V279&gt;=1,Database!$H$9,"")</f>
        <v>0.2</v>
      </c>
      <c r="AA279" s="202">
        <f t="shared" si="172"/>
        <v>0</v>
      </c>
      <c r="AB279" s="202">
        <f t="shared" si="173"/>
        <v>0</v>
      </c>
      <c r="AC279" s="233"/>
      <c r="AD279" s="233">
        <f t="shared" si="174"/>
        <v>0</v>
      </c>
      <c r="AE279" s="203" t="s">
        <v>998</v>
      </c>
      <c r="AF279" s="113"/>
    </row>
    <row r="280" spans="1:32" ht="21.75" customHeight="1">
      <c r="A280" s="715"/>
      <c r="B280" s="735"/>
      <c r="C280" s="712"/>
      <c r="D280" s="712"/>
      <c r="E280" s="712"/>
      <c r="F280" s="731"/>
      <c r="G280" s="205"/>
      <c r="H280" s="205"/>
      <c r="I280" s="224" t="s">
        <v>425</v>
      </c>
      <c r="J280" s="225" t="str">
        <f>IFERROR(VLOOKUP(I280,Database!$A$1:$D$377,3,FALSE),"")</f>
        <v>Drink</v>
      </c>
      <c r="K280" s="225" t="str">
        <f>IFERROR(VLOOKUP(I280,Database!$A$1:$D$377,4,FALSE),"")</f>
        <v>Wines</v>
      </c>
      <c r="L280" s="224" t="s">
        <v>28</v>
      </c>
      <c r="M280" s="225" t="str">
        <f>IFERROR(VLOOKUP($I280,Database!$A$2:$D$908,2,FALSE),"")</f>
        <v>Direct</v>
      </c>
      <c r="N280" s="224" t="s">
        <v>29</v>
      </c>
      <c r="O280" s="224" t="s">
        <v>938</v>
      </c>
      <c r="P280" s="504">
        <v>905008</v>
      </c>
      <c r="Q280" s="227" t="s">
        <v>30</v>
      </c>
      <c r="R280" s="227" t="s">
        <v>985</v>
      </c>
      <c r="S280" s="227">
        <v>2</v>
      </c>
      <c r="T280" s="270">
        <v>6</v>
      </c>
      <c r="U280" s="724"/>
      <c r="V280" s="223">
        <v>5</v>
      </c>
      <c r="W280" s="727"/>
      <c r="X280" s="199"/>
      <c r="Y280" s="200">
        <f t="shared" si="171"/>
        <v>0</v>
      </c>
      <c r="Z280" s="201">
        <f>IF(V280&gt;=1,Database!$H$9,"")</f>
        <v>0.2</v>
      </c>
      <c r="AA280" s="202">
        <f t="shared" si="172"/>
        <v>0</v>
      </c>
      <c r="AB280" s="202">
        <f t="shared" si="173"/>
        <v>0</v>
      </c>
      <c r="AC280" s="233"/>
      <c r="AD280" s="233">
        <f t="shared" si="174"/>
        <v>0</v>
      </c>
      <c r="AE280" s="203" t="s">
        <v>999</v>
      </c>
      <c r="AF280" s="113"/>
    </row>
    <row r="281" spans="1:32" ht="21.75" customHeight="1">
      <c r="A281" s="715"/>
      <c r="B281" s="735"/>
      <c r="C281" s="712"/>
      <c r="D281" s="712"/>
      <c r="E281" s="712"/>
      <c r="F281" s="732"/>
      <c r="G281" s="205"/>
      <c r="H281" s="205"/>
      <c r="I281" s="74" t="s">
        <v>439</v>
      </c>
      <c r="J281" s="76" t="str">
        <f>IFERROR(VLOOKUP(I281,Database!$A$1:$D$377,3,FALSE),"")</f>
        <v>Charity</v>
      </c>
      <c r="K281" s="76" t="str">
        <f>IFERROR(VLOOKUP(I281,Database!$A$1:$D$377,4,FALSE),"")</f>
        <v>Children</v>
      </c>
      <c r="L281" s="74" t="s">
        <v>28</v>
      </c>
      <c r="M281" s="76" t="str">
        <f>IFERROR(VLOOKUP($I281,Database!$A$2:$D$908,2,FALSE),"")</f>
        <v>Direct</v>
      </c>
      <c r="N281" s="77" t="s">
        <v>29</v>
      </c>
      <c r="O281" s="77" t="s">
        <v>979</v>
      </c>
      <c r="P281" s="505">
        <v>905026</v>
      </c>
      <c r="Q281" s="227" t="s">
        <v>30</v>
      </c>
      <c r="R281" s="506" t="s">
        <v>650</v>
      </c>
      <c r="S281" s="506">
        <v>6</v>
      </c>
      <c r="T281" s="77">
        <v>4</v>
      </c>
      <c r="U281" s="725"/>
      <c r="V281" s="223">
        <v>5</v>
      </c>
      <c r="W281" s="720"/>
      <c r="X281" s="199"/>
      <c r="Y281" s="200">
        <f t="shared" si="171"/>
        <v>0</v>
      </c>
      <c r="Z281" s="201">
        <f>IF(V281&gt;=1,Database!$H$9,"")</f>
        <v>0.2</v>
      </c>
      <c r="AA281" s="202">
        <f t="shared" si="172"/>
        <v>0</v>
      </c>
      <c r="AB281" s="202">
        <f t="shared" si="173"/>
        <v>0</v>
      </c>
      <c r="AC281" s="233"/>
      <c r="AD281" s="233">
        <f t="shared" si="174"/>
        <v>0</v>
      </c>
      <c r="AE281" s="203" t="s">
        <v>999</v>
      </c>
      <c r="AF281" s="113"/>
    </row>
    <row r="282" spans="1:32" ht="22.5" customHeight="1">
      <c r="A282" s="715"/>
      <c r="B282" s="735"/>
      <c r="C282" s="712"/>
      <c r="D282" s="712"/>
      <c r="E282" s="712"/>
      <c r="F282" s="73">
        <v>5</v>
      </c>
      <c r="G282" s="73"/>
      <c r="H282" s="73"/>
      <c r="I282" s="74" t="s">
        <v>372</v>
      </c>
      <c r="J282" s="76" t="str">
        <f>IFERROR(VLOOKUP(I282,Database!$A$1:$D$377,3,FALSE),"")</f>
        <v>Fashion</v>
      </c>
      <c r="K282" s="76" t="str">
        <f>IFERROR(VLOOKUP(I282,Database!$A$1:$D$377,4,FALSE),"")</f>
        <v>Maternity clothes</v>
      </c>
      <c r="L282" s="313" t="s">
        <v>28</v>
      </c>
      <c r="M282" s="76" t="str">
        <f>IFERROR(VLOOKUP($I282,Database!$A$2:$D$908,2,FALSE),"")</f>
        <v>Direct</v>
      </c>
      <c r="N282" s="77" t="s">
        <v>752</v>
      </c>
      <c r="O282" s="77" t="s">
        <v>651</v>
      </c>
      <c r="P282" s="78"/>
      <c r="Q282" s="79" t="s">
        <v>30</v>
      </c>
      <c r="R282" s="79" t="s">
        <v>624</v>
      </c>
      <c r="S282" s="79">
        <v>2</v>
      </c>
      <c r="T282" s="77"/>
      <c r="U282" s="112">
        <v>45</v>
      </c>
      <c r="V282" s="80">
        <v>35</v>
      </c>
      <c r="W282" s="120">
        <f t="shared" si="168"/>
        <v>10</v>
      </c>
      <c r="X282" s="85">
        <v>0</v>
      </c>
      <c r="Y282" s="86">
        <f t="shared" si="171"/>
        <v>0</v>
      </c>
      <c r="Z282" s="87">
        <v>1</v>
      </c>
      <c r="AA282" s="88">
        <f t="shared" si="172"/>
        <v>0</v>
      </c>
      <c r="AB282" s="88">
        <f t="shared" si="173"/>
        <v>0</v>
      </c>
      <c r="AC282" s="231"/>
      <c r="AD282" s="231">
        <f t="shared" si="174"/>
        <v>0</v>
      </c>
      <c r="AE282" s="89"/>
      <c r="AF282" s="113"/>
    </row>
    <row r="283" spans="1:32" ht="22.5" customHeight="1" thickBot="1">
      <c r="A283" s="715"/>
      <c r="B283" s="736"/>
      <c r="C283" s="713"/>
      <c r="D283" s="713"/>
      <c r="E283" s="713"/>
      <c r="F283" s="295">
        <v>6</v>
      </c>
      <c r="G283" s="295"/>
      <c r="H283" s="295"/>
      <c r="I283" s="284" t="s">
        <v>626</v>
      </c>
      <c r="J283" s="285" t="str">
        <f>IFERROR(VLOOKUP(I283,Database!$A$1:$D$377,3,FALSE),"")</f>
        <v>Drink</v>
      </c>
      <c r="K283" s="285" t="str">
        <f>IFERROR(VLOOKUP(I283,Database!$A$1:$D$377,4,FALSE),"")</f>
        <v>Beer subscription</v>
      </c>
      <c r="L283" s="286" t="s">
        <v>28</v>
      </c>
      <c r="M283" s="285" t="str">
        <f>IFERROR(VLOOKUP($I283,Database!$A$2:$D$908,2,FALSE),"")</f>
        <v>Direct</v>
      </c>
      <c r="N283" s="287" t="s">
        <v>29</v>
      </c>
      <c r="O283" s="287"/>
      <c r="P283" s="703" t="s">
        <v>670</v>
      </c>
      <c r="Q283" s="288" t="s">
        <v>30</v>
      </c>
      <c r="R283" s="288"/>
      <c r="S283" s="288"/>
      <c r="T283" s="287"/>
      <c r="U283" s="296">
        <v>45</v>
      </c>
      <c r="V283" s="289">
        <v>30</v>
      </c>
      <c r="W283" s="684">
        <f t="shared" si="168"/>
        <v>15</v>
      </c>
      <c r="X283" s="598"/>
      <c r="Y283" s="599">
        <f t="shared" si="171"/>
        <v>0</v>
      </c>
      <c r="Z283" s="685">
        <f>IF(V283&gt;=1,Database!$H$9,"")</f>
        <v>0.2</v>
      </c>
      <c r="AA283" s="686">
        <f t="shared" si="172"/>
        <v>0</v>
      </c>
      <c r="AB283" s="600">
        <f t="shared" si="173"/>
        <v>0</v>
      </c>
      <c r="AC283" s="600"/>
      <c r="AD283" s="600">
        <f t="shared" si="174"/>
        <v>0</v>
      </c>
      <c r="AE283" s="601"/>
      <c r="AF283" s="113"/>
    </row>
    <row r="284" spans="1:32" ht="21.75" customHeight="1">
      <c r="A284" s="715"/>
      <c r="B284" s="734">
        <f>B276+7</f>
        <v>41573</v>
      </c>
      <c r="C284" s="711">
        <f>C276+7</f>
        <v>41579</v>
      </c>
      <c r="D284" s="711">
        <f>D276+7</f>
        <v>41583</v>
      </c>
      <c r="E284" s="733" t="s">
        <v>729</v>
      </c>
      <c r="F284" s="728">
        <v>1</v>
      </c>
      <c r="G284" s="466"/>
      <c r="H284" s="466"/>
      <c r="I284" s="41" t="s">
        <v>660</v>
      </c>
      <c r="J284" s="71" t="str">
        <f>IFERROR(VLOOKUP(I284,Database!$A$1:$D$377,3,FALSE),"")</f>
        <v>Home</v>
      </c>
      <c r="K284" s="71" t="str">
        <f>IFERROR(VLOOKUP(I284,Database!$A$1:$D$377,4,FALSE),"")</f>
        <v>Various</v>
      </c>
      <c r="L284" s="41" t="s">
        <v>42</v>
      </c>
      <c r="M284" s="71" t="str">
        <f>IFERROR(VLOOKUP($I284,Database!$A$2:$D$908,2,FALSE),"")</f>
        <v>Direct</v>
      </c>
      <c r="N284" s="41" t="s">
        <v>29</v>
      </c>
      <c r="O284" s="41" t="s">
        <v>651</v>
      </c>
      <c r="P284" s="659">
        <v>904838</v>
      </c>
      <c r="Q284" s="45" t="s">
        <v>30</v>
      </c>
      <c r="R284" s="45"/>
      <c r="S284" s="45"/>
      <c r="T284" s="41"/>
      <c r="U284" s="717">
        <v>45</v>
      </c>
      <c r="V284" s="45">
        <v>5</v>
      </c>
      <c r="W284" s="719">
        <f>U284-V284-V285</f>
        <v>35</v>
      </c>
      <c r="X284" s="82"/>
      <c r="Y284" s="83">
        <f t="shared" si="169"/>
        <v>0</v>
      </c>
      <c r="Z284" s="66">
        <f>IF(V284&gt;=1,Database!$H$9,"")</f>
        <v>0.2</v>
      </c>
      <c r="AA284" s="67">
        <f t="shared" si="166"/>
        <v>0</v>
      </c>
      <c r="AB284" s="84">
        <f t="shared" si="170"/>
        <v>0</v>
      </c>
      <c r="AC284" s="67">
        <v>1440</v>
      </c>
      <c r="AD284" s="261">
        <f t="shared" si="167"/>
        <v>-1440</v>
      </c>
      <c r="AE284" s="53" t="s">
        <v>1001</v>
      </c>
      <c r="AF284" s="111"/>
    </row>
    <row r="285" spans="1:32" ht="22.5" customHeight="1">
      <c r="A285" s="715"/>
      <c r="B285" s="735"/>
      <c r="C285" s="712"/>
      <c r="D285" s="712"/>
      <c r="E285" s="712"/>
      <c r="F285" s="729"/>
      <c r="G285" s="73"/>
      <c r="H285" s="73"/>
      <c r="I285" s="74" t="s">
        <v>920</v>
      </c>
      <c r="J285" s="76" t="str">
        <f>IFERROR(VLOOKUP(I285,Database!$A$1:$D$377,3,FALSE),"")</f>
        <v>Pets</v>
      </c>
      <c r="K285" s="76" t="str">
        <f>IFERROR(VLOOKUP(I285,Database!$A$1:$D$377,4,FALSE),"")</f>
        <v>Pet Products</v>
      </c>
      <c r="L285" s="74" t="s">
        <v>42</v>
      </c>
      <c r="M285" s="76" t="str">
        <f>IFERROR(VLOOKUP($I285,Database!$A$2:$D$908,2,FALSE),"")</f>
        <v>Direct</v>
      </c>
      <c r="N285" s="77" t="s">
        <v>29</v>
      </c>
      <c r="O285" s="77"/>
      <c r="P285" s="683" t="s">
        <v>954</v>
      </c>
      <c r="Q285" s="227" t="s">
        <v>30</v>
      </c>
      <c r="R285" s="227"/>
      <c r="S285" s="227"/>
      <c r="T285" s="270"/>
      <c r="U285" s="718"/>
      <c r="V285" s="223">
        <v>5</v>
      </c>
      <c r="W285" s="720"/>
      <c r="X285" s="199"/>
      <c r="Y285" s="86">
        <f t="shared" si="169"/>
        <v>0</v>
      </c>
      <c r="Z285" s="87">
        <f>IF(V285&gt;=1,Database!$H$9,"")</f>
        <v>0.2</v>
      </c>
      <c r="AA285" s="88">
        <f t="shared" ref="AA285" si="175">IF(Q285="Available","",IF(Q285="Booked",(Y285*(1-Z285)),IF(Q285="1st Option",(Y285*(1-Z285)), IF(Q285="2nd Option","",""))))</f>
        <v>0</v>
      </c>
      <c r="AB285" s="88">
        <f t="shared" ref="AB285" si="176">IFERROR(IF(M285="Agency",(Y285*(Z285-0.1)),Y285*Z285),)</f>
        <v>0</v>
      </c>
      <c r="AC285" s="231"/>
      <c r="AD285" s="231">
        <f t="shared" ref="AD285" si="177">AA285-AC285</f>
        <v>0</v>
      </c>
      <c r="AE285" s="89" t="s">
        <v>1001</v>
      </c>
      <c r="AF285" s="113"/>
    </row>
    <row r="286" spans="1:32" ht="22.5" customHeight="1">
      <c r="A286" s="715"/>
      <c r="B286" s="735"/>
      <c r="C286" s="712"/>
      <c r="D286" s="712"/>
      <c r="E286" s="712"/>
      <c r="F286" s="679">
        <v>2</v>
      </c>
      <c r="G286" s="679"/>
      <c r="H286" s="679"/>
      <c r="I286" s="193" t="s">
        <v>1007</v>
      </c>
      <c r="J286" s="194" t="str">
        <f>IFERROR(VLOOKUP(I286,Database!$A$1:$D$377,3,FALSE),"")</f>
        <v>Accessories</v>
      </c>
      <c r="K286" s="194" t="str">
        <f>IFERROR(VLOOKUP(I286,Database!$A$1:$D$377,4,FALSE),"")</f>
        <v>Jewlery</v>
      </c>
      <c r="L286" s="206" t="s">
        <v>42</v>
      </c>
      <c r="M286" s="194" t="str">
        <f>IFERROR(VLOOKUP($I286,Database!$A$2:$D$908,2,FALSE),"")</f>
        <v>Direct</v>
      </c>
      <c r="N286" s="195" t="s">
        <v>928</v>
      </c>
      <c r="O286" s="195" t="s">
        <v>979</v>
      </c>
      <c r="P286" s="474">
        <v>905114</v>
      </c>
      <c r="Q286" s="288" t="s">
        <v>30</v>
      </c>
      <c r="R286" s="288" t="s">
        <v>981</v>
      </c>
      <c r="S286" s="288">
        <v>2</v>
      </c>
      <c r="T286" s="287">
        <v>8</v>
      </c>
      <c r="U286" s="677">
        <v>45</v>
      </c>
      <c r="V286" s="223">
        <v>45</v>
      </c>
      <c r="W286" s="678">
        <f t="shared" si="168"/>
        <v>0</v>
      </c>
      <c r="X286" s="199">
        <v>35</v>
      </c>
      <c r="Y286" s="200">
        <f t="shared" si="169"/>
        <v>1575</v>
      </c>
      <c r="Z286" s="201">
        <f>IF(V286&gt;=1,Database!$H$9,"")</f>
        <v>0.2</v>
      </c>
      <c r="AA286" s="202">
        <f t="shared" ref="AA286:AA290" si="178">IF(Q286="Available","",IF(Q286="Booked",(Y286*(1-Z286)),IF(Q286="1st Option",(Y286*(1-Z286)), IF(Q286="2nd Option","",""))))</f>
        <v>1260</v>
      </c>
      <c r="AB286" s="202">
        <f t="shared" ref="AB286:AB290" si="179">IFERROR(IF(M286="Agency",(Y286*(Z286-0.1)),Y286*Z286),)</f>
        <v>315</v>
      </c>
      <c r="AC286" s="233"/>
      <c r="AD286" s="233">
        <f t="shared" ref="AD286:AD290" si="180">AA286-AC286</f>
        <v>1260</v>
      </c>
      <c r="AE286" s="203"/>
      <c r="AF286" s="113"/>
    </row>
    <row r="287" spans="1:32" ht="22.5" customHeight="1">
      <c r="A287" s="715"/>
      <c r="B287" s="735"/>
      <c r="C287" s="712"/>
      <c r="D287" s="712"/>
      <c r="E287" s="712"/>
      <c r="F287" s="312">
        <v>3</v>
      </c>
      <c r="G287" s="513"/>
      <c r="H287" s="661"/>
      <c r="I287" s="193" t="s">
        <v>653</v>
      </c>
      <c r="J287" s="194" t="str">
        <f>IFERROR(VLOOKUP(I287,Database!$A$1:$D$377,3,FALSE),"")</f>
        <v>Home</v>
      </c>
      <c r="K287" s="194" t="str">
        <f>IFERROR(VLOOKUP(I287,Database!$A$1:$D$377,4,FALSE),"")</f>
        <v>Kitchens</v>
      </c>
      <c r="L287" s="222" t="s">
        <v>42</v>
      </c>
      <c r="M287" s="194" t="str">
        <f>IFERROR(VLOOKUP($I287,Database!$A$2:$D$908,2,FALSE),"")</f>
        <v>Direct</v>
      </c>
      <c r="N287" s="195" t="s">
        <v>29</v>
      </c>
      <c r="O287" s="195" t="s">
        <v>651</v>
      </c>
      <c r="P287" s="196" t="s">
        <v>670</v>
      </c>
      <c r="Q287" s="197" t="s">
        <v>30</v>
      </c>
      <c r="R287" s="197"/>
      <c r="S287" s="197"/>
      <c r="T287" s="195"/>
      <c r="U287" s="310">
        <v>45</v>
      </c>
      <c r="V287" s="223">
        <v>45</v>
      </c>
      <c r="W287" s="198">
        <f t="shared" si="168"/>
        <v>0</v>
      </c>
      <c r="X287" s="199"/>
      <c r="Y287" s="200">
        <f t="shared" si="169"/>
        <v>0</v>
      </c>
      <c r="Z287" s="201">
        <f>IF(V287&gt;=1,Database!$H$9,"")</f>
        <v>0.2</v>
      </c>
      <c r="AA287" s="202">
        <f t="shared" si="178"/>
        <v>0</v>
      </c>
      <c r="AB287" s="202">
        <f t="shared" si="179"/>
        <v>0</v>
      </c>
      <c r="AC287" s="233"/>
      <c r="AD287" s="233">
        <f t="shared" si="180"/>
        <v>0</v>
      </c>
      <c r="AE287" s="203"/>
      <c r="AF287" s="113"/>
    </row>
    <row r="288" spans="1:32" ht="22.5" customHeight="1">
      <c r="A288" s="715"/>
      <c r="B288" s="735"/>
      <c r="C288" s="712"/>
      <c r="D288" s="712"/>
      <c r="E288" s="712"/>
      <c r="F288" s="679">
        <v>4</v>
      </c>
      <c r="G288" s="679"/>
      <c r="H288" s="679"/>
      <c r="I288" s="193" t="s">
        <v>1011</v>
      </c>
      <c r="J288" s="194" t="str">
        <f>IFERROR(VLOOKUP(I288,Database!$A$1:$D$377,3,FALSE),"")</f>
        <v>Beauty</v>
      </c>
      <c r="K288" s="194" t="str">
        <f>IFERROR(VLOOKUP(I288,Database!$A$1:$D$377,4,FALSE),"")</f>
        <v>Men's grooming</v>
      </c>
      <c r="L288" s="222" t="s">
        <v>28</v>
      </c>
      <c r="M288" s="194" t="str">
        <f>IFERROR(VLOOKUP($I288,Database!$A$2:$D$908,2,FALSE),"")</f>
        <v>Direct</v>
      </c>
      <c r="N288" s="195"/>
      <c r="O288" s="195" t="s">
        <v>651</v>
      </c>
      <c r="P288" s="503">
        <v>905157</v>
      </c>
      <c r="Q288" s="197" t="s">
        <v>30</v>
      </c>
      <c r="R288" s="197" t="s">
        <v>627</v>
      </c>
      <c r="S288" s="197">
        <v>2</v>
      </c>
      <c r="T288" s="195">
        <v>6</v>
      </c>
      <c r="U288" s="677">
        <v>45</v>
      </c>
      <c r="V288" s="223">
        <v>45</v>
      </c>
      <c r="W288" s="678">
        <f t="shared" si="168"/>
        <v>0</v>
      </c>
      <c r="X288" s="199"/>
      <c r="Y288" s="200">
        <f t="shared" si="169"/>
        <v>0</v>
      </c>
      <c r="Z288" s="201">
        <f>IF(V288&gt;=1,Database!$H$9,"")</f>
        <v>0.2</v>
      </c>
      <c r="AA288" s="202">
        <f t="shared" si="178"/>
        <v>0</v>
      </c>
      <c r="AB288" s="202">
        <f t="shared" si="179"/>
        <v>0</v>
      </c>
      <c r="AC288" s="233"/>
      <c r="AD288" s="233">
        <f t="shared" si="180"/>
        <v>0</v>
      </c>
      <c r="AE288" s="203"/>
      <c r="AF288" s="113"/>
    </row>
    <row r="289" spans="1:32" ht="22.5" customHeight="1">
      <c r="A289" s="715"/>
      <c r="B289" s="735"/>
      <c r="C289" s="712"/>
      <c r="D289" s="712"/>
      <c r="E289" s="712"/>
      <c r="F289" s="679">
        <v>5</v>
      </c>
      <c r="G289" s="679"/>
      <c r="H289" s="679"/>
      <c r="I289" s="193" t="s">
        <v>35</v>
      </c>
      <c r="J289" s="194" t="str">
        <f>IFERROR(VLOOKUP(I289,Database!$A$1:$D$377,3,FALSE),"")</f>
        <v>Beauty</v>
      </c>
      <c r="K289" s="194" t="str">
        <f>IFERROR(VLOOKUP(I289,Database!$A$1:$D$377,4,FALSE),"")</f>
        <v>Make up</v>
      </c>
      <c r="L289" s="222" t="s">
        <v>42</v>
      </c>
      <c r="M289" s="194" t="str">
        <f>IFERROR(VLOOKUP($I289,Database!$A$2:$D$908,2,FALSE),"")</f>
        <v>Direct</v>
      </c>
      <c r="N289" s="195" t="s">
        <v>29</v>
      </c>
      <c r="O289" s="195" t="s">
        <v>651</v>
      </c>
      <c r="P289" s="196" t="s">
        <v>671</v>
      </c>
      <c r="Q289" s="197" t="s">
        <v>46</v>
      </c>
      <c r="R289" s="197" t="s">
        <v>913</v>
      </c>
      <c r="S289" s="197">
        <v>2</v>
      </c>
      <c r="T289" s="195">
        <v>5</v>
      </c>
      <c r="U289" s="677">
        <v>45</v>
      </c>
      <c r="V289" s="223">
        <v>45</v>
      </c>
      <c r="W289" s="678">
        <f t="shared" si="168"/>
        <v>0</v>
      </c>
      <c r="X289" s="199"/>
      <c r="Y289" s="200">
        <f t="shared" si="169"/>
        <v>0</v>
      </c>
      <c r="Z289" s="201">
        <f>IF(V289&gt;=1,Database!$H$9,"")</f>
        <v>0.2</v>
      </c>
      <c r="AA289" s="202">
        <f t="shared" si="178"/>
        <v>0</v>
      </c>
      <c r="AB289" s="202">
        <f t="shared" si="179"/>
        <v>0</v>
      </c>
      <c r="AC289" s="233"/>
      <c r="AD289" s="233">
        <f t="shared" si="180"/>
        <v>0</v>
      </c>
      <c r="AE289" s="203"/>
      <c r="AF289" s="113"/>
    </row>
    <row r="290" spans="1:32" ht="22.5" customHeight="1" thickBot="1">
      <c r="A290" s="715"/>
      <c r="B290" s="736"/>
      <c r="C290" s="713"/>
      <c r="D290" s="713"/>
      <c r="E290" s="713"/>
      <c r="F290" s="81">
        <v>6</v>
      </c>
      <c r="G290" s="81"/>
      <c r="H290" s="81"/>
      <c r="I290" s="40" t="s">
        <v>32</v>
      </c>
      <c r="J290" s="69" t="str">
        <f>IFERROR(VLOOKUP(I290,Database!$A$1:$D$377,3,FALSE),"")</f>
        <v>Home</v>
      </c>
      <c r="K290" s="69" t="str">
        <f>IFERROR(VLOOKUP(I290,Database!$A$1:$D$377,4,FALSE),"")</f>
        <v>Home/Clothes</v>
      </c>
      <c r="L290" s="43" t="s">
        <v>42</v>
      </c>
      <c r="M290" s="69" t="str">
        <f>IFERROR(VLOOKUP($I290,Database!$A$2:$D$908,2,FALSE),"")</f>
        <v>Direct</v>
      </c>
      <c r="N290" s="46" t="s">
        <v>29</v>
      </c>
      <c r="O290" s="46" t="s">
        <v>651</v>
      </c>
      <c r="P290" s="47" t="s">
        <v>671</v>
      </c>
      <c r="Q290" s="44" t="s">
        <v>30</v>
      </c>
      <c r="R290" s="44"/>
      <c r="S290" s="44"/>
      <c r="T290" s="46"/>
      <c r="U290" s="114">
        <v>45</v>
      </c>
      <c r="V290" s="48">
        <v>45</v>
      </c>
      <c r="W290" s="121">
        <f t="shared" si="168"/>
        <v>0</v>
      </c>
      <c r="X290" s="49"/>
      <c r="Y290" s="90">
        <f t="shared" si="169"/>
        <v>0</v>
      </c>
      <c r="Z290" s="91">
        <f>IF(V290&gt;=1,Database!$H$9,"")</f>
        <v>0.2</v>
      </c>
      <c r="AA290" s="92">
        <f t="shared" si="178"/>
        <v>0</v>
      </c>
      <c r="AB290" s="92">
        <f t="shared" si="179"/>
        <v>0</v>
      </c>
      <c r="AC290" s="232"/>
      <c r="AD290" s="232">
        <f t="shared" si="180"/>
        <v>0</v>
      </c>
      <c r="AE290" s="52"/>
      <c r="AF290" s="113"/>
    </row>
    <row r="291" spans="1:32" ht="21.75" customHeight="1">
      <c r="A291" s="715"/>
      <c r="B291" s="734">
        <f t="shared" ref="B291:D291" si="181">B284+7</f>
        <v>41580</v>
      </c>
      <c r="C291" s="711">
        <f t="shared" si="181"/>
        <v>41586</v>
      </c>
      <c r="D291" s="711">
        <f t="shared" si="181"/>
        <v>41590</v>
      </c>
      <c r="E291" s="733" t="s">
        <v>730</v>
      </c>
      <c r="F291" s="466">
        <v>1</v>
      </c>
      <c r="G291" s="466"/>
      <c r="H291" s="466"/>
      <c r="I291" s="41" t="s">
        <v>660</v>
      </c>
      <c r="J291" s="71" t="str">
        <f>IFERROR(VLOOKUP(I291,Database!$A$1:$D$377,3,FALSE),"")</f>
        <v>Home</v>
      </c>
      <c r="K291" s="71" t="str">
        <f>IFERROR(VLOOKUP(I291,Database!$A$1:$D$377,4,FALSE),"")</f>
        <v>Various</v>
      </c>
      <c r="L291" s="41" t="s">
        <v>42</v>
      </c>
      <c r="M291" s="71" t="str">
        <f>IFERROR(VLOOKUP($I291,Database!$A$2:$D$908,2,FALSE),"")</f>
        <v>Direct</v>
      </c>
      <c r="N291" s="41" t="s">
        <v>29</v>
      </c>
      <c r="O291" s="41" t="s">
        <v>651</v>
      </c>
      <c r="P291" s="659">
        <v>904838</v>
      </c>
      <c r="Q291" s="45" t="s">
        <v>30</v>
      </c>
      <c r="R291" s="45"/>
      <c r="S291" s="45"/>
      <c r="T291" s="41"/>
      <c r="U291" s="110">
        <v>45</v>
      </c>
      <c r="V291" s="45">
        <v>45</v>
      </c>
      <c r="W291" s="119">
        <f t="shared" si="168"/>
        <v>0</v>
      </c>
      <c r="X291" s="82"/>
      <c r="Y291" s="83">
        <f t="shared" si="169"/>
        <v>0</v>
      </c>
      <c r="Z291" s="66">
        <f>IF(V291&gt;=1,Database!$H$9,"")</f>
        <v>0.2</v>
      </c>
      <c r="AA291" s="67">
        <f t="shared" si="166"/>
        <v>0</v>
      </c>
      <c r="AB291" s="84">
        <f t="shared" si="170"/>
        <v>0</v>
      </c>
      <c r="AC291" s="67">
        <v>1440</v>
      </c>
      <c r="AD291" s="299">
        <f t="shared" si="167"/>
        <v>-1440</v>
      </c>
      <c r="AE291" s="53" t="s">
        <v>1002</v>
      </c>
      <c r="AF291" s="111"/>
    </row>
    <row r="292" spans="1:32" ht="24.75" customHeight="1">
      <c r="A292" s="715"/>
      <c r="B292" s="735"/>
      <c r="C292" s="712"/>
      <c r="D292" s="712"/>
      <c r="E292" s="712"/>
      <c r="F292" s="323">
        <v>2</v>
      </c>
      <c r="G292" s="323"/>
      <c r="H292" s="323"/>
      <c r="I292" s="74" t="s">
        <v>539</v>
      </c>
      <c r="J292" s="76" t="str">
        <f>IFERROR(VLOOKUP(I292,Database!$A$1:$D$377,3,FALSE),"")</f>
        <v>Home</v>
      </c>
      <c r="K292" s="76" t="str">
        <f>IFERROR(VLOOKUP(I292,Database!$A$1:$D$377,4,FALSE),"")</f>
        <v>Furniture</v>
      </c>
      <c r="L292" s="74" t="s">
        <v>42</v>
      </c>
      <c r="M292" s="76" t="str">
        <f>IFERROR(VLOOKUP($I292,Database!$A$2:$D$908,2,FALSE),"")</f>
        <v>Direct</v>
      </c>
      <c r="N292" s="77" t="s">
        <v>29</v>
      </c>
      <c r="O292" s="77" t="s">
        <v>931</v>
      </c>
      <c r="P292" s="471">
        <v>905280</v>
      </c>
      <c r="Q292" s="227" t="s">
        <v>30</v>
      </c>
      <c r="R292" s="506" t="s">
        <v>913</v>
      </c>
      <c r="S292" s="506">
        <v>2</v>
      </c>
      <c r="T292" s="77">
        <v>5</v>
      </c>
      <c r="U292" s="112">
        <v>45</v>
      </c>
      <c r="V292" s="223">
        <v>45</v>
      </c>
      <c r="W292" s="198">
        <f t="shared" si="168"/>
        <v>0</v>
      </c>
      <c r="X292" s="199">
        <v>33</v>
      </c>
      <c r="Y292" s="86">
        <f t="shared" si="169"/>
        <v>1485</v>
      </c>
      <c r="Z292" s="87">
        <f>IF(V292&gt;=1,Database!$H$9,"")</f>
        <v>0.2</v>
      </c>
      <c r="AA292" s="88">
        <f t="shared" si="166"/>
        <v>1188</v>
      </c>
      <c r="AB292" s="88">
        <f t="shared" si="170"/>
        <v>297</v>
      </c>
      <c r="AC292" s="231"/>
      <c r="AD292" s="237">
        <f t="shared" si="167"/>
        <v>1188</v>
      </c>
      <c r="AE292" s="89"/>
      <c r="AF292" s="113"/>
    </row>
    <row r="293" spans="1:32" ht="21.75" customHeight="1">
      <c r="A293" s="715"/>
      <c r="B293" s="735"/>
      <c r="C293" s="712"/>
      <c r="D293" s="712"/>
      <c r="E293" s="712"/>
      <c r="F293" s="312">
        <v>3</v>
      </c>
      <c r="G293" s="513"/>
      <c r="H293" s="661"/>
      <c r="I293" s="193" t="s">
        <v>32</v>
      </c>
      <c r="J293" s="194" t="str">
        <f>IFERROR(VLOOKUP(I293,Database!$A$1:$D$377,3,FALSE),"")</f>
        <v>Home</v>
      </c>
      <c r="K293" s="194" t="str">
        <f>IFERROR(VLOOKUP(I293,Database!$A$1:$D$377,4,FALSE),"")</f>
        <v>Home/Clothes</v>
      </c>
      <c r="L293" s="222"/>
      <c r="M293" s="194" t="str">
        <f>IFERROR(VLOOKUP($I293,Database!$A$2:$D$908,2,FALSE),"")</f>
        <v>Direct</v>
      </c>
      <c r="N293" s="195"/>
      <c r="O293" s="195"/>
      <c r="P293" s="196" t="s">
        <v>671</v>
      </c>
      <c r="Q293" s="197" t="s">
        <v>30</v>
      </c>
      <c r="R293" s="506" t="s">
        <v>913</v>
      </c>
      <c r="S293" s="506">
        <v>2</v>
      </c>
      <c r="T293" s="77">
        <v>5</v>
      </c>
      <c r="U293" s="310">
        <v>45</v>
      </c>
      <c r="V293" s="223">
        <v>45</v>
      </c>
      <c r="W293" s="198">
        <f t="shared" si="168"/>
        <v>0</v>
      </c>
      <c r="X293" s="199"/>
      <c r="Y293" s="86">
        <f t="shared" si="169"/>
        <v>0</v>
      </c>
      <c r="Z293" s="87">
        <f>IF(V293&gt;=1,Database!$H$9,"")</f>
        <v>0.2</v>
      </c>
      <c r="AA293" s="88">
        <f t="shared" ref="AA293:AA295" si="182">IF(Q293="Available","",IF(Q293="Booked",(Y293*(1-Z293)),IF(Q293="1st Option",(Y293*(1-Z293)), IF(Q293="2nd Option","",""))))</f>
        <v>0</v>
      </c>
      <c r="AB293" s="88">
        <f t="shared" ref="AB293:AB295" si="183">IFERROR(IF(M293="Agency",(Y293*(Z293-0.1)),Y293*Z293),)</f>
        <v>0</v>
      </c>
      <c r="AC293" s="231"/>
      <c r="AD293" s="237">
        <f t="shared" ref="AD293:AD295" si="184">AA293-AC293</f>
        <v>0</v>
      </c>
      <c r="AE293" s="203"/>
      <c r="AF293" s="113"/>
    </row>
    <row r="294" spans="1:32" ht="21.75" customHeight="1">
      <c r="A294" s="715"/>
      <c r="B294" s="735"/>
      <c r="C294" s="712"/>
      <c r="D294" s="712"/>
      <c r="E294" s="712"/>
      <c r="F294" s="679">
        <v>4</v>
      </c>
      <c r="G294" s="679"/>
      <c r="H294" s="679"/>
      <c r="I294" s="193" t="s">
        <v>653</v>
      </c>
      <c r="J294" s="194" t="str">
        <f>IFERROR(VLOOKUP(I294,Database!$A$1:$D$377,3,FALSE),"")</f>
        <v>Home</v>
      </c>
      <c r="K294" s="194" t="str">
        <f>IFERROR(VLOOKUP(I294,Database!$A$1:$D$377,4,FALSE),"")</f>
        <v>Kitchens</v>
      </c>
      <c r="L294" s="222" t="s">
        <v>42</v>
      </c>
      <c r="M294" s="194" t="str">
        <f>IFERROR(VLOOKUP($I294,Database!$A$2:$D$908,2,FALSE),"")</f>
        <v>Direct</v>
      </c>
      <c r="N294" s="195" t="s">
        <v>29</v>
      </c>
      <c r="O294" s="195" t="s">
        <v>651</v>
      </c>
      <c r="P294" s="196" t="s">
        <v>670</v>
      </c>
      <c r="Q294" s="197" t="s">
        <v>30</v>
      </c>
      <c r="R294" s="197"/>
      <c r="S294" s="197"/>
      <c r="T294" s="195"/>
      <c r="U294" s="677">
        <v>45</v>
      </c>
      <c r="V294" s="223">
        <v>5</v>
      </c>
      <c r="W294" s="678">
        <f t="shared" si="168"/>
        <v>40</v>
      </c>
      <c r="X294" s="199"/>
      <c r="Y294" s="86">
        <f t="shared" si="169"/>
        <v>0</v>
      </c>
      <c r="Z294" s="87">
        <f>IF(V294&gt;=1,Database!$H$9,"")</f>
        <v>0.2</v>
      </c>
      <c r="AA294" s="88">
        <f t="shared" si="182"/>
        <v>0</v>
      </c>
      <c r="AB294" s="88">
        <f t="shared" si="183"/>
        <v>0</v>
      </c>
      <c r="AC294" s="231"/>
      <c r="AD294" s="237">
        <f t="shared" si="184"/>
        <v>0</v>
      </c>
      <c r="AE294" s="203"/>
      <c r="AF294" s="113"/>
    </row>
    <row r="295" spans="1:32" ht="21.75" customHeight="1">
      <c r="A295" s="715"/>
      <c r="B295" s="735"/>
      <c r="C295" s="712"/>
      <c r="D295" s="712"/>
      <c r="E295" s="712"/>
      <c r="F295" s="679">
        <v>5</v>
      </c>
      <c r="G295" s="679"/>
      <c r="H295" s="679"/>
      <c r="I295" s="193" t="s">
        <v>944</v>
      </c>
      <c r="J295" s="194" t="str">
        <f>IFERROR(VLOOKUP(I295,Database!$A$1:$D$377,3,FALSE),"")</f>
        <v>Beauty</v>
      </c>
      <c r="K295" s="194" t="str">
        <f>IFERROR(VLOOKUP(I295,Database!$A$1:$D$377,4,FALSE),"")</f>
        <v>Men's grooming</v>
      </c>
      <c r="L295" s="222" t="s">
        <v>28</v>
      </c>
      <c r="M295" s="194" t="str">
        <f>IFERROR(VLOOKUP($I295,Database!$A$2:$D$908,2,FALSE),"")</f>
        <v>Direct</v>
      </c>
      <c r="N295" s="195" t="s">
        <v>29</v>
      </c>
      <c r="O295" s="195" t="s">
        <v>1017</v>
      </c>
      <c r="P295" s="474">
        <v>905232</v>
      </c>
      <c r="Q295" s="197" t="s">
        <v>30</v>
      </c>
      <c r="R295" s="79" t="s">
        <v>913</v>
      </c>
      <c r="S295" s="79">
        <v>2</v>
      </c>
      <c r="T295" s="77">
        <v>6</v>
      </c>
      <c r="U295" s="677">
        <v>45</v>
      </c>
      <c r="V295" s="223">
        <v>45</v>
      </c>
      <c r="W295" s="678">
        <f t="shared" si="168"/>
        <v>0</v>
      </c>
      <c r="X295" s="199">
        <v>30</v>
      </c>
      <c r="Y295" s="86">
        <f t="shared" si="169"/>
        <v>1350</v>
      </c>
      <c r="Z295" s="87">
        <f>IF(V295&gt;=1,Database!$H$9,"")</f>
        <v>0.2</v>
      </c>
      <c r="AA295" s="88">
        <f t="shared" si="182"/>
        <v>1080</v>
      </c>
      <c r="AB295" s="88">
        <f t="shared" si="183"/>
        <v>270</v>
      </c>
      <c r="AC295" s="231"/>
      <c r="AD295" s="237">
        <f t="shared" si="184"/>
        <v>1080</v>
      </c>
      <c r="AE295" s="203"/>
      <c r="AF295" s="113"/>
    </row>
    <row r="296" spans="1:32" ht="22.5" customHeight="1" thickBot="1">
      <c r="A296" s="715"/>
      <c r="B296" s="736"/>
      <c r="C296" s="713"/>
      <c r="D296" s="713"/>
      <c r="E296" s="713"/>
      <c r="F296" s="81">
        <v>6</v>
      </c>
      <c r="G296" s="81"/>
      <c r="H296" s="81"/>
      <c r="I296" s="40" t="s">
        <v>570</v>
      </c>
      <c r="J296" s="69" t="str">
        <f>IFERROR(VLOOKUP(I296,Database!$A$1:$D$377,3,FALSE),"")</f>
        <v xml:space="preserve">Family </v>
      </c>
      <c r="K296" s="69" t="str">
        <f>IFERROR(VLOOKUP(I296,Database!$A$1:$D$377,4,FALSE),"")</f>
        <v>Children's crafts</v>
      </c>
      <c r="L296" s="43" t="s">
        <v>42</v>
      </c>
      <c r="M296" s="69" t="str">
        <f>IFERROR(VLOOKUP($I296,Database!$A$2:$D$908,2,FALSE),"")</f>
        <v>Direct</v>
      </c>
      <c r="N296" s="46" t="s">
        <v>29</v>
      </c>
      <c r="O296" s="46" t="s">
        <v>651</v>
      </c>
      <c r="P296" s="658">
        <v>905294</v>
      </c>
      <c r="Q296" s="44" t="s">
        <v>30</v>
      </c>
      <c r="R296" s="44"/>
      <c r="S296" s="44"/>
      <c r="T296" s="46"/>
      <c r="U296" s="114">
        <v>45</v>
      </c>
      <c r="V296" s="48">
        <v>40</v>
      </c>
      <c r="W296" s="121">
        <f t="shared" si="168"/>
        <v>5</v>
      </c>
      <c r="X296" s="49"/>
      <c r="Y296" s="90">
        <f t="shared" si="169"/>
        <v>0</v>
      </c>
      <c r="Z296" s="91">
        <f>IF(V296&gt;=1,Database!$H$9,"")</f>
        <v>0.2</v>
      </c>
      <c r="AA296" s="92">
        <f t="shared" si="166"/>
        <v>0</v>
      </c>
      <c r="AB296" s="92">
        <f t="shared" si="170"/>
        <v>0</v>
      </c>
      <c r="AC296" s="232"/>
      <c r="AD296" s="232">
        <f t="shared" si="167"/>
        <v>0</v>
      </c>
      <c r="AE296" s="52"/>
      <c r="AF296" s="113"/>
    </row>
    <row r="297" spans="1:32" ht="21.75" customHeight="1">
      <c r="A297" s="715"/>
      <c r="B297" s="734">
        <f>B291+7</f>
        <v>41587</v>
      </c>
      <c r="C297" s="711">
        <f>C291+7</f>
        <v>41593</v>
      </c>
      <c r="D297" s="711">
        <f>D291+7</f>
        <v>41597</v>
      </c>
      <c r="E297" s="733" t="s">
        <v>731</v>
      </c>
      <c r="F297" s="466">
        <v>1</v>
      </c>
      <c r="G297" s="466"/>
      <c r="H297" s="466"/>
      <c r="I297" s="41" t="s">
        <v>660</v>
      </c>
      <c r="J297" s="71" t="str">
        <f>IFERROR(VLOOKUP(I297,Database!$A$1:$D$377,3,FALSE),"")</f>
        <v>Home</v>
      </c>
      <c r="K297" s="71" t="str">
        <f>IFERROR(VLOOKUP(I297,Database!$A$1:$D$377,4,FALSE),"")</f>
        <v>Various</v>
      </c>
      <c r="L297" s="41" t="s">
        <v>42</v>
      </c>
      <c r="M297" s="71" t="str">
        <f>IFERROR(VLOOKUP($I297,Database!$A$2:$D$908,2,FALSE),"")</f>
        <v>Direct</v>
      </c>
      <c r="N297" s="41" t="s">
        <v>29</v>
      </c>
      <c r="O297" s="41" t="s">
        <v>651</v>
      </c>
      <c r="P297" s="72">
        <v>904838</v>
      </c>
      <c r="Q297" s="45" t="s">
        <v>30</v>
      </c>
      <c r="R297" s="45"/>
      <c r="S297" s="45"/>
      <c r="T297" s="41"/>
      <c r="U297" s="305">
        <v>45</v>
      </c>
      <c r="V297" s="300">
        <v>5</v>
      </c>
      <c r="W297" s="119">
        <f t="shared" si="168"/>
        <v>40</v>
      </c>
      <c r="X297" s="82"/>
      <c r="Y297" s="83">
        <f t="shared" si="169"/>
        <v>0</v>
      </c>
      <c r="Z297" s="66">
        <f>IF(V297&gt;=1,Database!$H$9,"")</f>
        <v>0.2</v>
      </c>
      <c r="AA297" s="67">
        <f>IF(Q297="Available","",IF(Q297="Booked",(Y297*(1-Z297)),IF(Q297="1st Option",(Y297*(1-Z297)), IF(Q297="2nd Option","",""))))</f>
        <v>0</v>
      </c>
      <c r="AB297" s="84">
        <f>IFERROR(IF(M297="Agency",(Y297*(Z297-0.1)),Y297*Z297),)</f>
        <v>0</v>
      </c>
      <c r="AC297" s="67">
        <v>1440</v>
      </c>
      <c r="AD297" s="84">
        <f t="shared" si="167"/>
        <v>-1440</v>
      </c>
      <c r="AE297" s="53" t="s">
        <v>1003</v>
      </c>
      <c r="AF297" s="111"/>
    </row>
    <row r="298" spans="1:32" ht="24.75" customHeight="1">
      <c r="A298" s="715"/>
      <c r="B298" s="735"/>
      <c r="C298" s="712"/>
      <c r="D298" s="712"/>
      <c r="E298" s="712"/>
      <c r="F298" s="73">
        <v>2</v>
      </c>
      <c r="G298" s="73"/>
      <c r="H298" s="73"/>
      <c r="I298" s="74" t="s">
        <v>32</v>
      </c>
      <c r="J298" s="76" t="str">
        <f>IFERROR(VLOOKUP(I298,Database!$A$1:$D$377,3,FALSE),"")</f>
        <v>Home</v>
      </c>
      <c r="K298" s="76" t="str">
        <f>IFERROR(VLOOKUP(I298,Database!$A$1:$D$377,4,FALSE),"")</f>
        <v>Home/Clothes</v>
      </c>
      <c r="L298" s="75"/>
      <c r="M298" s="76" t="str">
        <f>IFERROR(VLOOKUP($I298,Database!$A$2:$D$908,2,FALSE),"")</f>
        <v>Direct</v>
      </c>
      <c r="N298" s="77"/>
      <c r="O298" s="77"/>
      <c r="P298" s="334" t="s">
        <v>671</v>
      </c>
      <c r="Q298" s="227" t="s">
        <v>46</v>
      </c>
      <c r="R298" s="506"/>
      <c r="S298" s="506"/>
      <c r="T298" s="77"/>
      <c r="U298" s="271">
        <v>45</v>
      </c>
      <c r="V298" s="223">
        <v>45</v>
      </c>
      <c r="W298" s="198">
        <f t="shared" si="168"/>
        <v>0</v>
      </c>
      <c r="X298" s="199"/>
      <c r="Y298" s="86">
        <f t="shared" si="169"/>
        <v>0</v>
      </c>
      <c r="Z298" s="87">
        <f>IF(V298&gt;=1,Database!$H$9,"")</f>
        <v>0.2</v>
      </c>
      <c r="AA298" s="88">
        <f t="shared" ref="AA298:AA301" si="185">IF(Q298="Available","",IF(Q298="Booked",(Y298*(1-Z298)),IF(Q298="1st Option",(Y298*(1-Z298)), IF(Q298="2nd Option","",""))))</f>
        <v>0</v>
      </c>
      <c r="AB298" s="88">
        <f t="shared" ref="AB298:AB301" si="186">IFERROR(IF(M298="Agency",(Y298*(Z298-0.1)),Y298*Z298),)</f>
        <v>0</v>
      </c>
      <c r="AC298" s="231">
        <v>1441</v>
      </c>
      <c r="AD298" s="231">
        <f t="shared" ref="AD298:AD301" si="187">AA298-AC298</f>
        <v>-1441</v>
      </c>
      <c r="AE298" s="89"/>
      <c r="AF298" s="113"/>
    </row>
    <row r="299" spans="1:32" ht="21.75" customHeight="1">
      <c r="A299" s="715"/>
      <c r="B299" s="735"/>
      <c r="C299" s="712"/>
      <c r="D299" s="712"/>
      <c r="E299" s="712"/>
      <c r="F299" s="312">
        <v>3</v>
      </c>
      <c r="G299" s="513"/>
      <c r="H299" s="661"/>
      <c r="I299" s="193" t="s">
        <v>35</v>
      </c>
      <c r="J299" s="194" t="str">
        <f>IFERROR(VLOOKUP(I299,Database!$A$1:$D$377,3,FALSE),"")</f>
        <v>Beauty</v>
      </c>
      <c r="K299" s="194" t="str">
        <f>IFERROR(VLOOKUP(I299,Database!$A$1:$D$377,4,FALSE),"")</f>
        <v>Make up</v>
      </c>
      <c r="L299" s="222" t="s">
        <v>42</v>
      </c>
      <c r="M299" s="194" t="str">
        <f>IFERROR(VLOOKUP($I299,Database!$A$2:$D$908,2,FALSE),"")</f>
        <v>Direct</v>
      </c>
      <c r="N299" s="195" t="s">
        <v>29</v>
      </c>
      <c r="O299" s="195" t="s">
        <v>651</v>
      </c>
      <c r="P299" s="196" t="s">
        <v>671</v>
      </c>
      <c r="Q299" s="197" t="s">
        <v>46</v>
      </c>
      <c r="R299" s="197" t="s">
        <v>913</v>
      </c>
      <c r="S299" s="197">
        <v>2</v>
      </c>
      <c r="T299" s="195">
        <v>5</v>
      </c>
      <c r="U299" s="310">
        <v>45</v>
      </c>
      <c r="V299" s="223">
        <v>45</v>
      </c>
      <c r="W299" s="198">
        <f t="shared" si="168"/>
        <v>0</v>
      </c>
      <c r="X299" s="199"/>
      <c r="Y299" s="200">
        <f t="shared" si="169"/>
        <v>0</v>
      </c>
      <c r="Z299" s="201">
        <f>IF(V299&gt;=1,Database!$H$9,"")</f>
        <v>0.2</v>
      </c>
      <c r="AA299" s="202">
        <f t="shared" si="185"/>
        <v>0</v>
      </c>
      <c r="AB299" s="202">
        <f t="shared" si="186"/>
        <v>0</v>
      </c>
      <c r="AC299" s="233">
        <v>1442</v>
      </c>
      <c r="AD299" s="233">
        <f t="shared" si="187"/>
        <v>-1442</v>
      </c>
      <c r="AE299" s="203"/>
      <c r="AF299" s="113"/>
    </row>
    <row r="300" spans="1:32" ht="21.75" customHeight="1">
      <c r="A300" s="715"/>
      <c r="B300" s="735"/>
      <c r="C300" s="712"/>
      <c r="D300" s="712"/>
      <c r="E300" s="712"/>
      <c r="F300" s="679">
        <v>4</v>
      </c>
      <c r="G300" s="679"/>
      <c r="H300" s="679"/>
      <c r="I300" s="193" t="s">
        <v>32</v>
      </c>
      <c r="J300" s="194" t="str">
        <f>IFERROR(VLOOKUP(I300,Database!$A$1:$D$377,3,FALSE),"")</f>
        <v>Home</v>
      </c>
      <c r="K300" s="194" t="str">
        <f>IFERROR(VLOOKUP(I300,Database!$A$1:$D$377,4,FALSE),"")</f>
        <v>Home/Clothes</v>
      </c>
      <c r="L300" s="222" t="s">
        <v>42</v>
      </c>
      <c r="M300" s="194" t="str">
        <f>IFERROR(VLOOKUP($I300,Database!$A$2:$D$908,2,FALSE),"")</f>
        <v>Direct</v>
      </c>
      <c r="N300" s="195" t="s">
        <v>29</v>
      </c>
      <c r="O300" s="195" t="s">
        <v>651</v>
      </c>
      <c r="P300" s="196" t="s">
        <v>671</v>
      </c>
      <c r="Q300" s="197" t="s">
        <v>30</v>
      </c>
      <c r="R300" s="197" t="s">
        <v>655</v>
      </c>
      <c r="S300" s="197">
        <v>2</v>
      </c>
      <c r="T300" s="195">
        <v>5</v>
      </c>
      <c r="U300" s="677">
        <v>45</v>
      </c>
      <c r="V300" s="223">
        <v>45</v>
      </c>
      <c r="W300" s="678">
        <f t="shared" si="168"/>
        <v>0</v>
      </c>
      <c r="X300" s="199"/>
      <c r="Y300" s="200">
        <f t="shared" si="169"/>
        <v>0</v>
      </c>
      <c r="Z300" s="201">
        <f>IF(V300&gt;=1,Database!$H$9,"")</f>
        <v>0.2</v>
      </c>
      <c r="AA300" s="202">
        <f t="shared" si="185"/>
        <v>0</v>
      </c>
      <c r="AB300" s="202">
        <f t="shared" si="186"/>
        <v>0</v>
      </c>
      <c r="AC300" s="233">
        <v>1443</v>
      </c>
      <c r="AD300" s="233">
        <f t="shared" si="187"/>
        <v>-1443</v>
      </c>
      <c r="AE300" s="203"/>
      <c r="AF300" s="113"/>
    </row>
    <row r="301" spans="1:32" ht="21.75" customHeight="1">
      <c r="A301" s="715"/>
      <c r="B301" s="735"/>
      <c r="C301" s="712"/>
      <c r="D301" s="712"/>
      <c r="E301" s="712"/>
      <c r="F301" s="679">
        <v>5</v>
      </c>
      <c r="G301" s="679"/>
      <c r="H301" s="679"/>
      <c r="I301" s="193" t="s">
        <v>31</v>
      </c>
      <c r="J301" s="194" t="str">
        <f>IFERROR(VLOOKUP(I301,Database!$A$1:$D$377,3,FALSE),"")</f>
        <v>Food</v>
      </c>
      <c r="K301" s="194" t="str">
        <f>IFERROR(VLOOKUP(I301,Database!$A$1:$D$377,4,FALSE),"")</f>
        <v>Snack boxes</v>
      </c>
      <c r="L301" s="222" t="s">
        <v>42</v>
      </c>
      <c r="M301" s="194" t="str">
        <f>IFERROR(VLOOKUP($I301,Database!$A$2:$D$908,2,FALSE),"")</f>
        <v>Direct</v>
      </c>
      <c r="N301" s="195" t="s">
        <v>29</v>
      </c>
      <c r="O301" s="195" t="s">
        <v>651</v>
      </c>
      <c r="P301" s="196" t="s">
        <v>671</v>
      </c>
      <c r="Q301" s="197" t="s">
        <v>46</v>
      </c>
      <c r="R301" s="197"/>
      <c r="S301" s="197"/>
      <c r="T301" s="195"/>
      <c r="U301" s="677">
        <v>45</v>
      </c>
      <c r="V301" s="223">
        <v>45</v>
      </c>
      <c r="W301" s="678">
        <f t="shared" si="168"/>
        <v>0</v>
      </c>
      <c r="X301" s="199"/>
      <c r="Y301" s="200">
        <f t="shared" si="169"/>
        <v>0</v>
      </c>
      <c r="Z301" s="201">
        <f>IF(V301&gt;=1,Database!$H$9,"")</f>
        <v>0.2</v>
      </c>
      <c r="AA301" s="202">
        <f t="shared" si="185"/>
        <v>0</v>
      </c>
      <c r="AB301" s="202">
        <f t="shared" si="186"/>
        <v>0</v>
      </c>
      <c r="AC301" s="233">
        <v>1444</v>
      </c>
      <c r="AD301" s="233">
        <f t="shared" si="187"/>
        <v>-1444</v>
      </c>
      <c r="AE301" s="203"/>
      <c r="AF301" s="113"/>
    </row>
    <row r="302" spans="1:32" ht="22.5" customHeight="1" thickBot="1">
      <c r="A302" s="716"/>
      <c r="B302" s="736"/>
      <c r="C302" s="713"/>
      <c r="D302" s="713"/>
      <c r="E302" s="713"/>
      <c r="F302" s="81">
        <v>6</v>
      </c>
      <c r="G302" s="81"/>
      <c r="H302" s="81"/>
      <c r="I302" s="40"/>
      <c r="J302" s="355" t="str">
        <f>IFERROR(VLOOKUP(I302,Database!$A$1:$D$377,3,FALSE),"")</f>
        <v/>
      </c>
      <c r="K302" s="69" t="str">
        <f>IFERROR(VLOOKUP(I302,Database!$A$1:$D$377,4,FALSE),"")</f>
        <v/>
      </c>
      <c r="L302" s="43"/>
      <c r="M302" s="69" t="str">
        <f>IFERROR(VLOOKUP($I302,Database!$A$2:$D$908,2,FALSE),"")</f>
        <v/>
      </c>
      <c r="N302" s="46"/>
      <c r="O302" s="46"/>
      <c r="P302" s="47"/>
      <c r="Q302" s="44" t="s">
        <v>52</v>
      </c>
      <c r="R302" s="44"/>
      <c r="S302" s="44"/>
      <c r="T302" s="46"/>
      <c r="U302" s="114">
        <v>45</v>
      </c>
      <c r="V302" s="48"/>
      <c r="W302" s="121">
        <f t="shared" si="168"/>
        <v>45</v>
      </c>
      <c r="X302" s="49"/>
      <c r="Y302" s="90" t="str">
        <f t="shared" si="169"/>
        <v/>
      </c>
      <c r="Z302" s="91" t="str">
        <f>IF(V302&gt;=1,Database!$H$9,"")</f>
        <v/>
      </c>
      <c r="AA302" s="92" t="str">
        <f t="shared" ref="AA302" si="188">IF(Q302="Available","",IF(Q302="Booked",(Y302*(1-Z302)),IF(Q302="1st Option",(Y302*(1-Z302)), IF(Q302="2nd Option","",""))))</f>
        <v/>
      </c>
      <c r="AB302" s="92">
        <f t="shared" ref="AB302" si="189">IFERROR(IF(M302="Agency",(Y302*(Z302-0.1)),Y302*Z302),)</f>
        <v>0</v>
      </c>
      <c r="AC302" s="232"/>
      <c r="AD302" s="232" t="e">
        <f t="shared" si="167"/>
        <v>#VALUE!</v>
      </c>
      <c r="AE302" s="52"/>
      <c r="AF302" s="113"/>
    </row>
    <row r="303" spans="1:32" s="109" customFormat="1" ht="18" customHeight="1" thickBot="1">
      <c r="A303" s="168"/>
      <c r="B303" s="167"/>
      <c r="C303" s="167"/>
      <c r="D303" s="167"/>
      <c r="E303" s="167"/>
      <c r="F303" s="166"/>
      <c r="G303" s="166"/>
      <c r="H303" s="166"/>
      <c r="I303" s="166"/>
      <c r="J303" s="165"/>
      <c r="K303" s="166"/>
      <c r="L303" s="166"/>
      <c r="M303" s="166"/>
      <c r="N303" s="166"/>
      <c r="O303" s="166"/>
      <c r="P303" s="166"/>
      <c r="Q303" s="164"/>
      <c r="R303" s="166"/>
      <c r="S303" s="166"/>
      <c r="T303" s="163">
        <f>SUM(T276:T302)</f>
        <v>63</v>
      </c>
      <c r="U303" s="162">
        <f>SUM(U276:U302)</f>
        <v>1080</v>
      </c>
      <c r="V303" s="162">
        <f>SUM(V276:V302)</f>
        <v>865</v>
      </c>
      <c r="W303" s="161">
        <f>SUM(W276:W302)</f>
        <v>215</v>
      </c>
      <c r="X303" s="163"/>
      <c r="Y303" s="163"/>
      <c r="Z303" s="160"/>
      <c r="AA303" s="159">
        <f>SUM(AA276:AA302)</f>
        <v>4716</v>
      </c>
      <c r="AB303" s="159">
        <f>SUM(AB276:AB302)</f>
        <v>1179</v>
      </c>
      <c r="AC303" s="159">
        <f>SUM(AC276:AC302)</f>
        <v>11530</v>
      </c>
      <c r="AD303" s="455" t="e">
        <f>SUM(AD276:AD302)</f>
        <v>#VALUE!</v>
      </c>
      <c r="AE303" s="158"/>
      <c r="AF303" s="113"/>
    </row>
    <row r="304" spans="1:32" ht="17.25" customHeight="1">
      <c r="A304" s="115"/>
      <c r="J304" s="116"/>
      <c r="U304" s="99"/>
      <c r="V304" s="157">
        <f>SUMIF(Q276:Q302,"Booked",V276:V302)</f>
        <v>685</v>
      </c>
      <c r="W304" s="156" t="s">
        <v>36</v>
      </c>
      <c r="X304" s="125"/>
      <c r="Y304" s="126"/>
      <c r="Z304" s="126"/>
      <c r="AA304" s="155">
        <f>SUMIF(Q276:Q302,"Booked",AA276:AA302)</f>
        <v>4716</v>
      </c>
      <c r="AB304" s="155"/>
      <c r="AC304" s="155"/>
      <c r="AD304" s="155"/>
      <c r="AE304" s="154" t="s">
        <v>37</v>
      </c>
      <c r="AF304" s="122"/>
    </row>
    <row r="305" spans="1:32" ht="12.75" customHeight="1">
      <c r="J305" s="116"/>
      <c r="Q305" s="117"/>
      <c r="T305" s="118"/>
      <c r="U305" s="99"/>
      <c r="V305" s="157">
        <f>SUMIF(Q276:Q302,"1ST Option",V276:V302)</f>
        <v>180</v>
      </c>
      <c r="W305" s="156" t="s">
        <v>38</v>
      </c>
      <c r="X305" s="127"/>
      <c r="Y305" s="127"/>
      <c r="Z305" s="127"/>
      <c r="AA305" s="153">
        <f>SUMIF(Q276:Q302,"1ST Option",AA276:AA302)</f>
        <v>0</v>
      </c>
      <c r="AB305" s="153"/>
      <c r="AC305" s="153"/>
      <c r="AD305" s="153"/>
      <c r="AE305" s="152" t="s">
        <v>39</v>
      </c>
      <c r="AF305" s="123"/>
    </row>
    <row r="306" spans="1:32">
      <c r="J306" s="116"/>
      <c r="Q306" s="117"/>
      <c r="T306" s="118"/>
      <c r="U306" s="99"/>
      <c r="V306" s="157">
        <f>V304+V305</f>
        <v>865</v>
      </c>
      <c r="W306" s="156" t="s">
        <v>40</v>
      </c>
      <c r="X306" s="127"/>
      <c r="Y306" s="127"/>
      <c r="Z306" s="127"/>
      <c r="AA306" s="155">
        <f>AA305+AA304</f>
        <v>4716</v>
      </c>
      <c r="AB306" s="155"/>
      <c r="AC306" s="155"/>
      <c r="AD306" s="155"/>
      <c r="AE306" s="154" t="s">
        <v>40</v>
      </c>
      <c r="AF306" s="122"/>
    </row>
    <row r="307" spans="1:32" ht="31.5">
      <c r="C307" s="469" t="s">
        <v>959</v>
      </c>
      <c r="AA307" s="742" t="s">
        <v>689</v>
      </c>
      <c r="AB307" s="742"/>
      <c r="AC307" s="742"/>
      <c r="AD307" s="742"/>
      <c r="AE307" s="742"/>
      <c r="AF307" s="124"/>
    </row>
    <row r="308" spans="1:32" ht="26.25" customHeight="1" thickBot="1">
      <c r="A308" s="173" t="s">
        <v>697</v>
      </c>
      <c r="C308" s="105"/>
      <c r="L308" s="51"/>
      <c r="M308" s="51"/>
      <c r="N308" s="51"/>
      <c r="P308" s="51"/>
      <c r="Q308" s="51"/>
      <c r="R308" s="51"/>
      <c r="S308" s="51"/>
      <c r="T308" s="106"/>
      <c r="U308" s="51"/>
      <c r="V308" s="51"/>
      <c r="W308" s="107"/>
      <c r="X308" s="51"/>
      <c r="Y308" s="51"/>
      <c r="Z308" s="108"/>
      <c r="AA308" s="51"/>
      <c r="AB308" s="51"/>
      <c r="AC308" s="51"/>
      <c r="AD308" s="51"/>
      <c r="AE308" s="51"/>
      <c r="AF308" s="128"/>
    </row>
    <row r="309" spans="1:32" s="109" customFormat="1" ht="50.25" customHeight="1" thickBot="1">
      <c r="A309" s="228" t="s">
        <v>2</v>
      </c>
      <c r="B309" s="229" t="s">
        <v>635</v>
      </c>
      <c r="C309" s="229" t="s">
        <v>636</v>
      </c>
      <c r="D309" s="229" t="s">
        <v>3</v>
      </c>
      <c r="E309" s="229" t="s">
        <v>637</v>
      </c>
      <c r="F309" s="264" t="s">
        <v>4</v>
      </c>
      <c r="G309" s="264" t="s">
        <v>934</v>
      </c>
      <c r="H309" s="264" t="s">
        <v>987</v>
      </c>
      <c r="I309" s="264" t="s">
        <v>5</v>
      </c>
      <c r="J309" s="229" t="s">
        <v>6</v>
      </c>
      <c r="K309" s="229" t="s">
        <v>7</v>
      </c>
      <c r="L309" s="229" t="s">
        <v>8</v>
      </c>
      <c r="M309" s="229" t="s">
        <v>9</v>
      </c>
      <c r="N309" s="229" t="s">
        <v>10</v>
      </c>
      <c r="O309" s="229" t="s">
        <v>11</v>
      </c>
      <c r="P309" s="264" t="s">
        <v>12</v>
      </c>
      <c r="Q309" s="171" t="s">
        <v>13</v>
      </c>
      <c r="R309" s="172" t="s">
        <v>14</v>
      </c>
      <c r="S309" s="230" t="s">
        <v>50</v>
      </c>
      <c r="T309" s="172" t="s">
        <v>16</v>
      </c>
      <c r="U309" s="229" t="s">
        <v>17</v>
      </c>
      <c r="V309" s="229" t="s">
        <v>18</v>
      </c>
      <c r="W309" s="264" t="s">
        <v>19</v>
      </c>
      <c r="X309" s="264" t="s">
        <v>20</v>
      </c>
      <c r="Y309" s="264" t="s">
        <v>21</v>
      </c>
      <c r="Z309" s="266" t="s">
        <v>22</v>
      </c>
      <c r="AA309" s="264" t="s">
        <v>23</v>
      </c>
      <c r="AB309" s="229" t="s">
        <v>24</v>
      </c>
      <c r="AC309" s="229" t="s">
        <v>646</v>
      </c>
      <c r="AD309" s="230" t="s">
        <v>647</v>
      </c>
      <c r="AE309" s="267" t="s">
        <v>25</v>
      </c>
      <c r="AF309" s="129"/>
    </row>
    <row r="310" spans="1:32" ht="21.75" customHeight="1">
      <c r="A310" s="714" t="s">
        <v>686</v>
      </c>
      <c r="B310" s="734">
        <f>B297+7</f>
        <v>41594</v>
      </c>
      <c r="C310" s="711">
        <f t="shared" ref="C310:D310" si="190">C297+7</f>
        <v>41600</v>
      </c>
      <c r="D310" s="711">
        <f t="shared" si="190"/>
        <v>41604</v>
      </c>
      <c r="E310" s="733" t="s">
        <v>732</v>
      </c>
      <c r="F310" s="468">
        <v>1</v>
      </c>
      <c r="G310" s="468"/>
      <c r="H310" s="468"/>
      <c r="I310" s="41" t="s">
        <v>944</v>
      </c>
      <c r="J310" s="71" t="str">
        <f>IFERROR(VLOOKUP(I310,Database!$A$1:$D$377,3,FALSE),"")</f>
        <v>Beauty</v>
      </c>
      <c r="K310" s="71" t="str">
        <f>IFERROR(VLOOKUP(I310,Database!$A$1:$D$377,4,FALSE),"")</f>
        <v>Men's grooming</v>
      </c>
      <c r="L310" s="41" t="s">
        <v>28</v>
      </c>
      <c r="M310" s="71" t="str">
        <f>IFERROR(VLOOKUP($I310,Database!$A$2:$D$908,2,FALSE),"")</f>
        <v>Direct</v>
      </c>
      <c r="N310" s="41" t="s">
        <v>29</v>
      </c>
      <c r="O310" s="41" t="s">
        <v>1017</v>
      </c>
      <c r="P310" s="486">
        <v>905233</v>
      </c>
      <c r="Q310" s="227" t="s">
        <v>30</v>
      </c>
      <c r="R310" s="227" t="s">
        <v>913</v>
      </c>
      <c r="S310" s="227">
        <v>2</v>
      </c>
      <c r="T310" s="270">
        <v>6</v>
      </c>
      <c r="U310" s="110">
        <v>35</v>
      </c>
      <c r="V310" s="45">
        <v>35</v>
      </c>
      <c r="W310" s="119">
        <f>U310-V310</f>
        <v>0</v>
      </c>
      <c r="X310" s="82">
        <v>30</v>
      </c>
      <c r="Y310" s="83">
        <f>IF(Q310="Available","",IF(Q310="Booked",X310*V310,IF(Q310="1st Option",X310*V310,IF(Q310="2nd Option","",""))))</f>
        <v>1050</v>
      </c>
      <c r="Z310" s="66">
        <f>IF(V310&gt;=1,Database!$H$9,"")</f>
        <v>0.2</v>
      </c>
      <c r="AA310" s="67">
        <f t="shared" ref="AA310:AA311" si="191">IF(Q310="Available","",IF(Q310="Booked",(Y310*(1-Z310)),IF(Q310="1st Option",(Y310*(1-Z310)), IF(Q310="2nd Option","",""))))</f>
        <v>840</v>
      </c>
      <c r="AB310" s="84">
        <f>IFERROR(IF(M310="Agency",(Y310*(Z310-0.1)),Y310*Z310),)</f>
        <v>210</v>
      </c>
      <c r="AC310" s="67">
        <v>1120</v>
      </c>
      <c r="AD310" s="249">
        <f t="shared" ref="AD310:AD333" si="192">AA310-AC310</f>
        <v>-280</v>
      </c>
      <c r="AE310" s="53"/>
      <c r="AF310" s="111"/>
    </row>
    <row r="311" spans="1:32" ht="27">
      <c r="A311" s="715"/>
      <c r="B311" s="735"/>
      <c r="C311" s="712"/>
      <c r="D311" s="712"/>
      <c r="E311" s="712"/>
      <c r="F311" s="520">
        <v>2</v>
      </c>
      <c r="G311" s="520"/>
      <c r="H311" s="520"/>
      <c r="I311" s="224" t="s">
        <v>539</v>
      </c>
      <c r="J311" s="225" t="str">
        <f>IFERROR(VLOOKUP(I311,Database!$A$1:$D$377,3,FALSE),"")</f>
        <v>Home</v>
      </c>
      <c r="K311" s="225" t="str">
        <f>IFERROR(VLOOKUP(I311,Database!$A$1:$D$377,4,FALSE),"")</f>
        <v>Furniture</v>
      </c>
      <c r="L311" s="74" t="s">
        <v>42</v>
      </c>
      <c r="M311" s="76" t="str">
        <f>IFERROR(VLOOKUP($I311,Database!$A$2:$D$908,2,FALSE),"")</f>
        <v>Direct</v>
      </c>
      <c r="N311" s="77" t="s">
        <v>29</v>
      </c>
      <c r="O311" s="77" t="s">
        <v>931</v>
      </c>
      <c r="P311" s="334"/>
      <c r="Q311" s="227" t="s">
        <v>46</v>
      </c>
      <c r="R311" s="506" t="s">
        <v>932</v>
      </c>
      <c r="S311" s="506" t="s">
        <v>933</v>
      </c>
      <c r="T311" s="77">
        <v>5</v>
      </c>
      <c r="U311" s="675">
        <v>35</v>
      </c>
      <c r="V311" s="223">
        <v>35</v>
      </c>
      <c r="W311" s="678">
        <f t="shared" ref="W311:W333" si="193">U311-V311</f>
        <v>0</v>
      </c>
      <c r="X311" s="199">
        <v>33</v>
      </c>
      <c r="Y311" s="328">
        <f t="shared" ref="Y311:Y333" si="194">IF(Q311="Available","",IF(Q311="Booked",X311*V311,IF(Q311="1st Option",X311*V311,IF(Q311="2nd Option","",""))))</f>
        <v>1155</v>
      </c>
      <c r="Z311" s="329">
        <f>IF(V311&gt;=1,Database!$H$9,"")</f>
        <v>0.2</v>
      </c>
      <c r="AA311" s="330">
        <f t="shared" si="191"/>
        <v>924</v>
      </c>
      <c r="AB311" s="330">
        <f t="shared" ref="AB311" si="195">IFERROR(IF(M311="Agency",(Y311*(Z311-0.1)),Y311*Z311),)</f>
        <v>231</v>
      </c>
      <c r="AC311" s="331"/>
      <c r="AD311" s="331">
        <f t="shared" si="192"/>
        <v>924</v>
      </c>
      <c r="AE311" s="332"/>
      <c r="AF311" s="113"/>
    </row>
    <row r="312" spans="1:32" ht="21.75" customHeight="1">
      <c r="A312" s="715"/>
      <c r="B312" s="735"/>
      <c r="C312" s="712"/>
      <c r="D312" s="712"/>
      <c r="E312" s="712"/>
      <c r="F312" s="312">
        <v>3</v>
      </c>
      <c r="G312" s="513"/>
      <c r="H312" s="661"/>
      <c r="I312" s="193" t="s">
        <v>1008</v>
      </c>
      <c r="J312" s="194" t="str">
        <f>IFERROR(VLOOKUP(I312,Database!$A$1:$D$377,3,FALSE),"")</f>
        <v>Wine</v>
      </c>
      <c r="K312" s="194" t="str">
        <f>IFERROR(VLOOKUP(I312,Database!$A$1:$D$377,4,FALSE),"")</f>
        <v>Wine</v>
      </c>
      <c r="L312" s="222" t="s">
        <v>28</v>
      </c>
      <c r="M312" s="194" t="s">
        <v>78</v>
      </c>
      <c r="N312" s="195" t="s">
        <v>656</v>
      </c>
      <c r="O312" s="195" t="s">
        <v>656</v>
      </c>
      <c r="P312" s="656">
        <v>905161</v>
      </c>
      <c r="Q312" s="197" t="s">
        <v>30</v>
      </c>
      <c r="R312" s="197" t="s">
        <v>624</v>
      </c>
      <c r="S312" s="197">
        <v>2</v>
      </c>
      <c r="T312" s="195">
        <v>6</v>
      </c>
      <c r="U312" s="310">
        <v>35</v>
      </c>
      <c r="V312" s="223">
        <v>35</v>
      </c>
      <c r="W312" s="198">
        <f t="shared" si="193"/>
        <v>0</v>
      </c>
      <c r="X312" s="199">
        <v>45</v>
      </c>
      <c r="Y312" s="200">
        <f t="shared" si="194"/>
        <v>1575</v>
      </c>
      <c r="Z312" s="201">
        <f>IF(V312&gt;=1,Database!$H$9,"")</f>
        <v>0.2</v>
      </c>
      <c r="AA312" s="202">
        <f t="shared" ref="AA312:AA332" si="196">IF(Q312="Available","",IF(Q312="Booked",(Y312*(1-Z312)),IF(Q312="1st Option",(Y312*(1-Z312)), IF(Q312="2nd Option","",""))))</f>
        <v>1260</v>
      </c>
      <c r="AB312" s="202">
        <f t="shared" ref="AB312:AB332" si="197">IFERROR(IF(M312="Agency",(Y312*(Z312-0.1)),Y312*Z312),)</f>
        <v>315</v>
      </c>
      <c r="AC312" s="233"/>
      <c r="AD312" s="233">
        <f t="shared" ref="AD312:AD332" si="198">AA312-AC312</f>
        <v>1260</v>
      </c>
      <c r="AE312" s="203"/>
      <c r="AF312" s="113"/>
    </row>
    <row r="313" spans="1:32" ht="21.75" customHeight="1">
      <c r="A313" s="715"/>
      <c r="B313" s="735"/>
      <c r="C313" s="712"/>
      <c r="D313" s="712"/>
      <c r="E313" s="712"/>
      <c r="F313" s="679">
        <v>4</v>
      </c>
      <c r="G313" s="679"/>
      <c r="H313" s="679"/>
      <c r="I313" s="193" t="s">
        <v>43</v>
      </c>
      <c r="J313" s="194" t="str">
        <f>IFERROR(VLOOKUP(I313,Database!$A$1:$D$377,3,FALSE),"")</f>
        <v>Drinks</v>
      </c>
      <c r="K313" s="194" t="str">
        <f>IFERROR(VLOOKUP(I313,Database!$A$1:$D$377,4,FALSE),"")</f>
        <v>Coffee</v>
      </c>
      <c r="L313" s="222"/>
      <c r="M313" s="194" t="str">
        <f>IFERROR(VLOOKUP($I313,Database!$A$2:$D$908,2,FALSE),"")</f>
        <v>Direct</v>
      </c>
      <c r="N313" s="195"/>
      <c r="O313" s="195"/>
      <c r="P313" s="474">
        <v>905250</v>
      </c>
      <c r="Q313" s="197" t="s">
        <v>30</v>
      </c>
      <c r="R313" s="197"/>
      <c r="S313" s="197"/>
      <c r="T313" s="195"/>
      <c r="U313" s="677">
        <v>35</v>
      </c>
      <c r="V313" s="223">
        <v>35</v>
      </c>
      <c r="W313" s="678">
        <f t="shared" si="193"/>
        <v>0</v>
      </c>
      <c r="X313" s="199"/>
      <c r="Y313" s="200">
        <f t="shared" si="194"/>
        <v>0</v>
      </c>
      <c r="Z313" s="201">
        <f>IF(V313&gt;=1,Database!$H$9,"")</f>
        <v>0.2</v>
      </c>
      <c r="AA313" s="202">
        <f t="shared" si="196"/>
        <v>0</v>
      </c>
      <c r="AB313" s="202">
        <f t="shared" si="197"/>
        <v>0</v>
      </c>
      <c r="AC313" s="233"/>
      <c r="AD313" s="233">
        <f t="shared" si="198"/>
        <v>0</v>
      </c>
      <c r="AE313" s="203"/>
      <c r="AF313" s="113"/>
    </row>
    <row r="314" spans="1:32" ht="21.75" customHeight="1">
      <c r="A314" s="715"/>
      <c r="B314" s="735"/>
      <c r="C314" s="712"/>
      <c r="D314" s="712"/>
      <c r="E314" s="712"/>
      <c r="F314" s="679">
        <v>5</v>
      </c>
      <c r="G314" s="679"/>
      <c r="H314" s="679"/>
      <c r="I314" s="193" t="s">
        <v>32</v>
      </c>
      <c r="J314" s="194" t="str">
        <f>IFERROR(VLOOKUP(I314,Database!$A$1:$D$377,3,FALSE),"")</f>
        <v>Home</v>
      </c>
      <c r="K314" s="194" t="str">
        <f>IFERROR(VLOOKUP(I314,Database!$A$1:$D$377,4,FALSE),"")</f>
        <v>Home/Clothes</v>
      </c>
      <c r="L314" s="222" t="s">
        <v>42</v>
      </c>
      <c r="M314" s="194" t="str">
        <f>IFERROR(VLOOKUP($I314,Database!$A$2:$D$908,2,FALSE),"")</f>
        <v>Direct</v>
      </c>
      <c r="N314" s="195" t="s">
        <v>29</v>
      </c>
      <c r="O314" s="195" t="s">
        <v>651</v>
      </c>
      <c r="P314" s="196" t="s">
        <v>671</v>
      </c>
      <c r="Q314" s="197" t="s">
        <v>30</v>
      </c>
      <c r="R314" s="197" t="s">
        <v>655</v>
      </c>
      <c r="S314" s="197">
        <v>2</v>
      </c>
      <c r="T314" s="195">
        <v>5</v>
      </c>
      <c r="U314" s="677">
        <v>35</v>
      </c>
      <c r="V314" s="223">
        <v>10</v>
      </c>
      <c r="W314" s="678">
        <f t="shared" si="193"/>
        <v>25</v>
      </c>
      <c r="X314" s="199"/>
      <c r="Y314" s="200">
        <f t="shared" si="194"/>
        <v>0</v>
      </c>
      <c r="Z314" s="201">
        <f>IF(V314&gt;=1,Database!$H$9,"")</f>
        <v>0.2</v>
      </c>
      <c r="AA314" s="202">
        <f t="shared" si="196"/>
        <v>0</v>
      </c>
      <c r="AB314" s="202">
        <f t="shared" si="197"/>
        <v>0</v>
      </c>
      <c r="AC314" s="233"/>
      <c r="AD314" s="233">
        <f t="shared" si="198"/>
        <v>0</v>
      </c>
      <c r="AE314" s="203"/>
      <c r="AF314" s="113"/>
    </row>
    <row r="315" spans="1:32" ht="22.5" customHeight="1" thickBot="1">
      <c r="A315" s="715"/>
      <c r="B315" s="736"/>
      <c r="C315" s="713"/>
      <c r="D315" s="713"/>
      <c r="E315" s="713"/>
      <c r="F315" s="81">
        <v>6</v>
      </c>
      <c r="G315" s="81"/>
      <c r="H315" s="81"/>
      <c r="I315" s="40"/>
      <c r="J315" s="69" t="str">
        <f>IFERROR(VLOOKUP(I315,Database!$A$1:$D$377,3,FALSE),"")</f>
        <v/>
      </c>
      <c r="K315" s="69" t="str">
        <f>IFERROR(VLOOKUP(I315,Database!$A$1:$D$377,4,FALSE),"")</f>
        <v/>
      </c>
      <c r="L315" s="43"/>
      <c r="M315" s="69" t="str">
        <f>IFERROR(VLOOKUP($I315,Database!$A$2:$D$908,2,FALSE),"")</f>
        <v/>
      </c>
      <c r="N315" s="46"/>
      <c r="O315" s="46"/>
      <c r="P315" s="47"/>
      <c r="Q315" s="44" t="s">
        <v>52</v>
      </c>
      <c r="R315" s="44"/>
      <c r="S315" s="44"/>
      <c r="T315" s="46"/>
      <c r="U315" s="114">
        <v>35</v>
      </c>
      <c r="V315" s="48"/>
      <c r="W315" s="121">
        <f t="shared" si="193"/>
        <v>35</v>
      </c>
      <c r="X315" s="49"/>
      <c r="Y315" s="90" t="str">
        <f t="shared" si="194"/>
        <v/>
      </c>
      <c r="Z315" s="91" t="str">
        <f>IF(V315&gt;=1,Database!$H$9,"")</f>
        <v/>
      </c>
      <c r="AA315" s="92" t="str">
        <f t="shared" si="196"/>
        <v/>
      </c>
      <c r="AB315" s="92">
        <f t="shared" si="197"/>
        <v>0</v>
      </c>
      <c r="AC315" s="232"/>
      <c r="AD315" s="232" t="e">
        <f t="shared" si="198"/>
        <v>#VALUE!</v>
      </c>
      <c r="AE315" s="52"/>
      <c r="AF315" s="113"/>
    </row>
    <row r="316" spans="1:32" ht="21.75" customHeight="1" thickBot="1">
      <c r="A316" s="715"/>
      <c r="B316" s="734">
        <f>B310+7</f>
        <v>41601</v>
      </c>
      <c r="C316" s="711">
        <f t="shared" ref="C316" si="199">C310+7</f>
        <v>41607</v>
      </c>
      <c r="D316" s="711">
        <f>D310+7</f>
        <v>41611</v>
      </c>
      <c r="E316" s="733" t="s">
        <v>733</v>
      </c>
      <c r="F316" s="468">
        <v>1</v>
      </c>
      <c r="G316" s="468"/>
      <c r="H316" s="468"/>
      <c r="I316" s="41" t="s">
        <v>35</v>
      </c>
      <c r="J316" s="71" t="str">
        <f>IFERROR(VLOOKUP(I316,Database!$A$1:$D$377,3,FALSE),"")</f>
        <v>Beauty</v>
      </c>
      <c r="K316" s="71" t="str">
        <f>IFERROR(VLOOKUP(I316,Database!$A$1:$D$377,4,FALSE),"")</f>
        <v>Make up</v>
      </c>
      <c r="L316" s="42" t="s">
        <v>42</v>
      </c>
      <c r="M316" s="71" t="str">
        <f>IFERROR(VLOOKUP($I316,Database!$A$2:$D$908,2,FALSE),"")</f>
        <v>Direct</v>
      </c>
      <c r="N316" s="41" t="s">
        <v>29</v>
      </c>
      <c r="O316" s="41" t="s">
        <v>651</v>
      </c>
      <c r="P316" s="72" t="s">
        <v>671</v>
      </c>
      <c r="Q316" s="45" t="s">
        <v>46</v>
      </c>
      <c r="R316" s="45" t="s">
        <v>913</v>
      </c>
      <c r="S316" s="45">
        <v>2</v>
      </c>
      <c r="T316" s="41">
        <v>5</v>
      </c>
      <c r="U316" s="110">
        <v>35</v>
      </c>
      <c r="V316" s="45">
        <v>25</v>
      </c>
      <c r="W316" s="119">
        <f t="shared" si="193"/>
        <v>10</v>
      </c>
      <c r="X316" s="82"/>
      <c r="Y316" s="83">
        <f t="shared" si="194"/>
        <v>0</v>
      </c>
      <c r="Z316" s="66">
        <f>IF(V316&gt;=1,Database!$H$9,"")</f>
        <v>0.2</v>
      </c>
      <c r="AA316" s="67">
        <f t="shared" si="196"/>
        <v>0</v>
      </c>
      <c r="AB316" s="84">
        <f t="shared" si="197"/>
        <v>0</v>
      </c>
      <c r="AC316" s="67">
        <v>1120</v>
      </c>
      <c r="AD316" s="261">
        <f t="shared" si="198"/>
        <v>-1120</v>
      </c>
      <c r="AE316" s="53"/>
      <c r="AF316" s="111"/>
    </row>
    <row r="317" spans="1:32" ht="24" customHeight="1">
      <c r="A317" s="715"/>
      <c r="B317" s="735"/>
      <c r="C317" s="712"/>
      <c r="D317" s="712"/>
      <c r="E317" s="712"/>
      <c r="F317" s="73">
        <v>2</v>
      </c>
      <c r="G317" s="73"/>
      <c r="H317" s="73"/>
      <c r="I317" s="74" t="s">
        <v>31</v>
      </c>
      <c r="J317" s="76" t="str">
        <f>IFERROR(VLOOKUP(I317,Database!$A$1:$D$377,3,FALSE),"")</f>
        <v>Food</v>
      </c>
      <c r="K317" s="76" t="str">
        <f>IFERROR(VLOOKUP(I317,Database!$A$1:$D$377,4,FALSE),"")</f>
        <v>Snack boxes</v>
      </c>
      <c r="L317" s="75" t="s">
        <v>42</v>
      </c>
      <c r="M317" s="76" t="str">
        <f>IFERROR(VLOOKUP($I317,Database!$A$2:$D$908,2,FALSE),"")</f>
        <v>Direct</v>
      </c>
      <c r="N317" s="41" t="s">
        <v>29</v>
      </c>
      <c r="O317" s="41" t="s">
        <v>651</v>
      </c>
      <c r="P317" s="72" t="s">
        <v>671</v>
      </c>
      <c r="Q317" s="227" t="s">
        <v>46</v>
      </c>
      <c r="R317" s="506"/>
      <c r="S317" s="506"/>
      <c r="T317" s="77"/>
      <c r="U317" s="112">
        <v>35</v>
      </c>
      <c r="V317" s="223">
        <v>35</v>
      </c>
      <c r="W317" s="198">
        <f t="shared" si="193"/>
        <v>0</v>
      </c>
      <c r="X317" s="199"/>
      <c r="Y317" s="86">
        <f t="shared" si="194"/>
        <v>0</v>
      </c>
      <c r="Z317" s="87">
        <f>IF(V317&gt;=1,Database!$H$9,"")</f>
        <v>0.2</v>
      </c>
      <c r="AA317" s="88">
        <f t="shared" si="196"/>
        <v>0</v>
      </c>
      <c r="AB317" s="88">
        <f t="shared" si="197"/>
        <v>0</v>
      </c>
      <c r="AC317" s="231"/>
      <c r="AD317" s="231">
        <f t="shared" si="198"/>
        <v>0</v>
      </c>
      <c r="AE317" s="89"/>
      <c r="AF317" s="113"/>
    </row>
    <row r="318" spans="1:32" ht="21.75" customHeight="1">
      <c r="A318" s="715"/>
      <c r="B318" s="735"/>
      <c r="C318" s="712"/>
      <c r="D318" s="712"/>
      <c r="E318" s="712"/>
      <c r="F318" s="312">
        <v>3</v>
      </c>
      <c r="G318" s="513"/>
      <c r="H318" s="661"/>
      <c r="I318" s="193"/>
      <c r="J318" s="194" t="str">
        <f>IFERROR(VLOOKUP(I318,Database!$A$1:$D$377,3,FALSE),"")</f>
        <v/>
      </c>
      <c r="K318" s="194" t="str">
        <f>IFERROR(VLOOKUP(I318,Database!$A$1:$D$377,4,FALSE),"")</f>
        <v/>
      </c>
      <c r="L318" s="222"/>
      <c r="M318" s="194" t="str">
        <f>IFERROR(VLOOKUP($I318,Database!$A$2:$D$908,2,FALSE),"")</f>
        <v/>
      </c>
      <c r="N318" s="195"/>
      <c r="O318" s="195"/>
      <c r="P318" s="196"/>
      <c r="Q318" s="197" t="s">
        <v>52</v>
      </c>
      <c r="R318" s="197"/>
      <c r="S318" s="197"/>
      <c r="T318" s="195"/>
      <c r="U318" s="310">
        <v>35</v>
      </c>
      <c r="V318" s="223"/>
      <c r="W318" s="198">
        <f t="shared" si="193"/>
        <v>35</v>
      </c>
      <c r="X318" s="199"/>
      <c r="Y318" s="200" t="str">
        <f t="shared" si="194"/>
        <v/>
      </c>
      <c r="Z318" s="201" t="str">
        <f>IF(V318&gt;=1,Database!$H$9,"")</f>
        <v/>
      </c>
      <c r="AA318" s="202" t="str">
        <f t="shared" si="196"/>
        <v/>
      </c>
      <c r="AB318" s="202">
        <f t="shared" si="197"/>
        <v>0</v>
      </c>
      <c r="AC318" s="233"/>
      <c r="AD318" s="233" t="e">
        <f t="shared" si="198"/>
        <v>#VALUE!</v>
      </c>
      <c r="AE318" s="203"/>
      <c r="AF318" s="113"/>
    </row>
    <row r="319" spans="1:32" ht="21.75" customHeight="1">
      <c r="A319" s="715"/>
      <c r="B319" s="735"/>
      <c r="C319" s="712"/>
      <c r="D319" s="712"/>
      <c r="E319" s="712"/>
      <c r="F319" s="679">
        <v>4</v>
      </c>
      <c r="G319" s="679"/>
      <c r="H319" s="679"/>
      <c r="I319" s="193"/>
      <c r="J319" s="194" t="str">
        <f>IFERROR(VLOOKUP(I319,Database!$A$1:$D$377,3,FALSE),"")</f>
        <v/>
      </c>
      <c r="K319" s="194" t="str">
        <f>IFERROR(VLOOKUP(I319,Database!$A$1:$D$377,4,FALSE),"")</f>
        <v/>
      </c>
      <c r="L319" s="222"/>
      <c r="M319" s="194" t="str">
        <f>IFERROR(VLOOKUP($I319,Database!$A$2:$D$908,2,FALSE),"")</f>
        <v/>
      </c>
      <c r="N319" s="195"/>
      <c r="O319" s="195"/>
      <c r="P319" s="196"/>
      <c r="Q319" s="197" t="s">
        <v>52</v>
      </c>
      <c r="R319" s="197"/>
      <c r="S319" s="197"/>
      <c r="T319" s="195"/>
      <c r="U319" s="677">
        <v>35</v>
      </c>
      <c r="V319" s="223"/>
      <c r="W319" s="678">
        <f t="shared" si="193"/>
        <v>35</v>
      </c>
      <c r="X319" s="199"/>
      <c r="Y319" s="200" t="str">
        <f t="shared" si="194"/>
        <v/>
      </c>
      <c r="Z319" s="201" t="str">
        <f>IF(V319&gt;=1,Database!$H$9,"")</f>
        <v/>
      </c>
      <c r="AA319" s="202" t="str">
        <f t="shared" si="196"/>
        <v/>
      </c>
      <c r="AB319" s="202">
        <f t="shared" si="197"/>
        <v>0</v>
      </c>
      <c r="AC319" s="233"/>
      <c r="AD319" s="233" t="e">
        <f t="shared" si="198"/>
        <v>#VALUE!</v>
      </c>
      <c r="AE319" s="203"/>
      <c r="AF319" s="113"/>
    </row>
    <row r="320" spans="1:32" ht="21.75" customHeight="1">
      <c r="A320" s="715"/>
      <c r="B320" s="735"/>
      <c r="C320" s="712"/>
      <c r="D320" s="712"/>
      <c r="E320" s="712"/>
      <c r="F320" s="679">
        <v>5</v>
      </c>
      <c r="G320" s="679"/>
      <c r="H320" s="679"/>
      <c r="I320" s="193"/>
      <c r="J320" s="194" t="str">
        <f>IFERROR(VLOOKUP(I320,Database!$A$1:$D$377,3,FALSE),"")</f>
        <v/>
      </c>
      <c r="K320" s="194" t="str">
        <f>IFERROR(VLOOKUP(I320,Database!$A$1:$D$377,4,FALSE),"")</f>
        <v/>
      </c>
      <c r="L320" s="222"/>
      <c r="M320" s="194" t="str">
        <f>IFERROR(VLOOKUP($I320,Database!$A$2:$D$908,2,FALSE),"")</f>
        <v/>
      </c>
      <c r="N320" s="195"/>
      <c r="O320" s="195"/>
      <c r="P320" s="196"/>
      <c r="Q320" s="197" t="s">
        <v>52</v>
      </c>
      <c r="R320" s="197"/>
      <c r="S320" s="197"/>
      <c r="T320" s="195"/>
      <c r="U320" s="677">
        <v>35</v>
      </c>
      <c r="V320" s="223"/>
      <c r="W320" s="678">
        <f t="shared" si="193"/>
        <v>35</v>
      </c>
      <c r="X320" s="199"/>
      <c r="Y320" s="200" t="str">
        <f t="shared" si="194"/>
        <v/>
      </c>
      <c r="Z320" s="201" t="str">
        <f>IF(V320&gt;=1,Database!$H$9,"")</f>
        <v/>
      </c>
      <c r="AA320" s="202" t="str">
        <f t="shared" si="196"/>
        <v/>
      </c>
      <c r="AB320" s="202">
        <f t="shared" si="197"/>
        <v>0</v>
      </c>
      <c r="AC320" s="233"/>
      <c r="AD320" s="233" t="e">
        <f t="shared" si="198"/>
        <v>#VALUE!</v>
      </c>
      <c r="AE320" s="203"/>
      <c r="AF320" s="113"/>
    </row>
    <row r="321" spans="1:32" ht="22.5" customHeight="1" thickBot="1">
      <c r="A321" s="715"/>
      <c r="B321" s="736"/>
      <c r="C321" s="713"/>
      <c r="D321" s="713"/>
      <c r="E321" s="713"/>
      <c r="F321" s="81">
        <v>6</v>
      </c>
      <c r="G321" s="81"/>
      <c r="H321" s="81"/>
      <c r="I321" s="40"/>
      <c r="J321" s="69" t="str">
        <f>IFERROR(VLOOKUP(I321,Database!$A$1:$D$377,3,FALSE),"")</f>
        <v/>
      </c>
      <c r="K321" s="69" t="str">
        <f>IFERROR(VLOOKUP(I321,Database!$A$1:$D$377,4,FALSE),"")</f>
        <v/>
      </c>
      <c r="L321" s="43"/>
      <c r="M321" s="69" t="str">
        <f>IFERROR(VLOOKUP($I321,Database!$A$2:$D$908,2,FALSE),"")</f>
        <v/>
      </c>
      <c r="N321" s="46"/>
      <c r="O321" s="46"/>
      <c r="P321" s="47"/>
      <c r="Q321" s="44" t="s">
        <v>52</v>
      </c>
      <c r="R321" s="44"/>
      <c r="S321" s="44"/>
      <c r="T321" s="46"/>
      <c r="U321" s="114">
        <v>35</v>
      </c>
      <c r="V321" s="48"/>
      <c r="W321" s="121">
        <f t="shared" si="193"/>
        <v>35</v>
      </c>
      <c r="X321" s="49"/>
      <c r="Y321" s="90" t="str">
        <f t="shared" si="194"/>
        <v/>
      </c>
      <c r="Z321" s="91" t="str">
        <f>IF(V321&gt;=1,Database!$H$9,"")</f>
        <v/>
      </c>
      <c r="AA321" s="92" t="str">
        <f t="shared" si="196"/>
        <v/>
      </c>
      <c r="AB321" s="92">
        <f t="shared" si="197"/>
        <v>0</v>
      </c>
      <c r="AC321" s="232"/>
      <c r="AD321" s="232" t="e">
        <f t="shared" si="198"/>
        <v>#VALUE!</v>
      </c>
      <c r="AE321" s="52"/>
      <c r="AF321" s="113"/>
    </row>
    <row r="322" spans="1:32" ht="21.75" customHeight="1">
      <c r="A322" s="715"/>
      <c r="B322" s="734">
        <f>B316+7</f>
        <v>41608</v>
      </c>
      <c r="C322" s="711">
        <f t="shared" ref="C322:D322" si="200">C316+7</f>
        <v>41614</v>
      </c>
      <c r="D322" s="711">
        <f t="shared" si="200"/>
        <v>41618</v>
      </c>
      <c r="E322" s="733" t="s">
        <v>734</v>
      </c>
      <c r="F322" s="468">
        <v>1</v>
      </c>
      <c r="G322" s="468"/>
      <c r="H322" s="468"/>
      <c r="I322" s="41"/>
      <c r="J322" s="71" t="str">
        <f>IFERROR(VLOOKUP(I322,Database!$A$1:$D$377,3,FALSE),"")</f>
        <v/>
      </c>
      <c r="K322" s="71" t="str">
        <f>IFERROR(VLOOKUP(I322,Database!$A$1:$D$377,4,FALSE),"")</f>
        <v/>
      </c>
      <c r="L322" s="42"/>
      <c r="M322" s="71" t="str">
        <f>IFERROR(VLOOKUP($I322,Database!$A$2:$D$908,2,FALSE),"")</f>
        <v/>
      </c>
      <c r="N322" s="41"/>
      <c r="O322" s="41"/>
      <c r="P322" s="72"/>
      <c r="Q322" s="45" t="s">
        <v>52</v>
      </c>
      <c r="R322" s="45"/>
      <c r="S322" s="45"/>
      <c r="T322" s="41"/>
      <c r="U322" s="110">
        <v>35</v>
      </c>
      <c r="V322" s="45"/>
      <c r="W322" s="119">
        <f t="shared" si="193"/>
        <v>35</v>
      </c>
      <c r="X322" s="82"/>
      <c r="Y322" s="83" t="str">
        <f t="shared" si="194"/>
        <v/>
      </c>
      <c r="Z322" s="66" t="str">
        <f>IF(V322&gt;=1,Database!$H$9,"")</f>
        <v/>
      </c>
      <c r="AA322" s="67" t="str">
        <f t="shared" si="196"/>
        <v/>
      </c>
      <c r="AB322" s="84">
        <f t="shared" si="197"/>
        <v>0</v>
      </c>
      <c r="AC322" s="67">
        <v>1120</v>
      </c>
      <c r="AD322" s="299" t="e">
        <f t="shared" si="198"/>
        <v>#VALUE!</v>
      </c>
      <c r="AE322" s="53"/>
      <c r="AF322" s="111"/>
    </row>
    <row r="323" spans="1:32" ht="27">
      <c r="A323" s="715"/>
      <c r="B323" s="735"/>
      <c r="C323" s="712"/>
      <c r="D323" s="712"/>
      <c r="E323" s="712"/>
      <c r="F323" s="323">
        <v>2</v>
      </c>
      <c r="G323" s="323"/>
      <c r="H323" s="323"/>
      <c r="I323" s="74" t="s">
        <v>539</v>
      </c>
      <c r="J323" s="76" t="str">
        <f>IFERROR(VLOOKUP(I323,Database!$A$1:$D$377,3,FALSE),"")</f>
        <v>Home</v>
      </c>
      <c r="K323" s="76" t="str">
        <f>IFERROR(VLOOKUP(I323,Database!$A$1:$D$377,4,FALSE),"")</f>
        <v>Furniture</v>
      </c>
      <c r="L323" s="74" t="s">
        <v>42</v>
      </c>
      <c r="M323" s="76" t="str">
        <f>IFERROR(VLOOKUP($I323,Database!$A$2:$D$908,2,FALSE),"")</f>
        <v>Direct</v>
      </c>
      <c r="N323" s="77" t="s">
        <v>29</v>
      </c>
      <c r="O323" s="77" t="s">
        <v>931</v>
      </c>
      <c r="P323" s="78"/>
      <c r="Q323" s="227" t="s">
        <v>46</v>
      </c>
      <c r="R323" s="506" t="s">
        <v>932</v>
      </c>
      <c r="S323" s="506" t="s">
        <v>933</v>
      </c>
      <c r="T323" s="77">
        <v>5</v>
      </c>
      <c r="U323" s="112">
        <v>35</v>
      </c>
      <c r="V323" s="223">
        <v>35</v>
      </c>
      <c r="W323" s="198">
        <f t="shared" si="193"/>
        <v>0</v>
      </c>
      <c r="X323" s="199">
        <v>33</v>
      </c>
      <c r="Y323" s="86">
        <f t="shared" si="194"/>
        <v>1155</v>
      </c>
      <c r="Z323" s="87">
        <f>IF(V323&gt;=1,Database!$H$9,"")</f>
        <v>0.2</v>
      </c>
      <c r="AA323" s="88">
        <f t="shared" si="196"/>
        <v>924</v>
      </c>
      <c r="AB323" s="88">
        <f t="shared" si="197"/>
        <v>231</v>
      </c>
      <c r="AC323" s="231"/>
      <c r="AD323" s="237">
        <f t="shared" si="198"/>
        <v>924</v>
      </c>
      <c r="AE323" s="89"/>
      <c r="AF323" s="113"/>
    </row>
    <row r="324" spans="1:32" ht="21.75" customHeight="1">
      <c r="A324" s="715"/>
      <c r="B324" s="735"/>
      <c r="C324" s="712"/>
      <c r="D324" s="712"/>
      <c r="E324" s="712"/>
      <c r="F324" s="312">
        <v>3</v>
      </c>
      <c r="G324" s="513"/>
      <c r="H324" s="661"/>
      <c r="I324" s="193" t="s">
        <v>1008</v>
      </c>
      <c r="J324" s="194" t="str">
        <f>IFERROR(VLOOKUP(I324,Database!$A$1:$D$377,3,FALSE),"")</f>
        <v>Wine</v>
      </c>
      <c r="K324" s="194" t="str">
        <f>IFERROR(VLOOKUP(I324,Database!$A$1:$D$377,4,FALSE),"")</f>
        <v>Wine</v>
      </c>
      <c r="L324" s="222" t="s">
        <v>28</v>
      </c>
      <c r="M324" s="194" t="s">
        <v>78</v>
      </c>
      <c r="N324" s="195" t="s">
        <v>656</v>
      </c>
      <c r="O324" s="195" t="s">
        <v>656</v>
      </c>
      <c r="P324" s="656">
        <v>905161</v>
      </c>
      <c r="Q324" s="197" t="s">
        <v>30</v>
      </c>
      <c r="R324" s="197"/>
      <c r="S324" s="197"/>
      <c r="T324" s="195"/>
      <c r="U324" s="310">
        <v>35</v>
      </c>
      <c r="V324" s="223">
        <v>15</v>
      </c>
      <c r="W324" s="198">
        <f t="shared" si="193"/>
        <v>20</v>
      </c>
      <c r="X324" s="199">
        <v>45</v>
      </c>
      <c r="Y324" s="200">
        <f t="shared" si="194"/>
        <v>675</v>
      </c>
      <c r="Z324" s="201">
        <f>IF(V324&gt;=1,Database!$H$9,"")</f>
        <v>0.2</v>
      </c>
      <c r="AA324" s="202">
        <f t="shared" si="196"/>
        <v>540</v>
      </c>
      <c r="AB324" s="202">
        <f t="shared" si="197"/>
        <v>135</v>
      </c>
      <c r="AC324" s="233"/>
      <c r="AD324" s="233">
        <f t="shared" si="198"/>
        <v>540</v>
      </c>
      <c r="AE324" s="203"/>
      <c r="AF324" s="113"/>
    </row>
    <row r="325" spans="1:32" ht="21.75" customHeight="1">
      <c r="A325" s="715"/>
      <c r="B325" s="735"/>
      <c r="C325" s="712"/>
      <c r="D325" s="712"/>
      <c r="E325" s="712"/>
      <c r="F325" s="679">
        <v>4</v>
      </c>
      <c r="G325" s="679"/>
      <c r="H325" s="679"/>
      <c r="I325" s="193" t="s">
        <v>31</v>
      </c>
      <c r="J325" s="194" t="str">
        <f>IFERROR(VLOOKUP(I325,Database!$A$1:$D$377,3,FALSE),"")</f>
        <v>Food</v>
      </c>
      <c r="K325" s="194" t="str">
        <f>IFERROR(VLOOKUP(I325,Database!$A$1:$D$377,4,FALSE),"")</f>
        <v>Snack boxes</v>
      </c>
      <c r="L325" s="222"/>
      <c r="M325" s="194" t="str">
        <f>IFERROR(VLOOKUP($I325,Database!$A$2:$D$908,2,FALSE),"")</f>
        <v>Direct</v>
      </c>
      <c r="N325" s="195" t="s">
        <v>29</v>
      </c>
      <c r="O325" s="195" t="s">
        <v>651</v>
      </c>
      <c r="P325" s="196" t="s">
        <v>671</v>
      </c>
      <c r="Q325" s="197" t="s">
        <v>46</v>
      </c>
      <c r="R325" s="197"/>
      <c r="S325" s="197"/>
      <c r="T325" s="195"/>
      <c r="U325" s="677">
        <v>35</v>
      </c>
      <c r="V325" s="223">
        <v>35</v>
      </c>
      <c r="W325" s="678">
        <f t="shared" si="193"/>
        <v>0</v>
      </c>
      <c r="X325" s="199"/>
      <c r="Y325" s="200">
        <f t="shared" si="194"/>
        <v>0</v>
      </c>
      <c r="Z325" s="201">
        <f>IF(V325&gt;=1,Database!$H$9,"")</f>
        <v>0.2</v>
      </c>
      <c r="AA325" s="202">
        <f t="shared" si="196"/>
        <v>0</v>
      </c>
      <c r="AB325" s="202">
        <f t="shared" si="197"/>
        <v>0</v>
      </c>
      <c r="AC325" s="233"/>
      <c r="AD325" s="233">
        <f t="shared" si="198"/>
        <v>0</v>
      </c>
      <c r="AE325" s="203"/>
      <c r="AF325" s="113"/>
    </row>
    <row r="326" spans="1:32" ht="21.75" customHeight="1">
      <c r="A326" s="715"/>
      <c r="B326" s="735"/>
      <c r="C326" s="712"/>
      <c r="D326" s="712"/>
      <c r="E326" s="712"/>
      <c r="F326" s="679">
        <v>5</v>
      </c>
      <c r="G326" s="679"/>
      <c r="H326" s="679"/>
      <c r="I326" s="193"/>
      <c r="J326" s="194" t="str">
        <f>IFERROR(VLOOKUP(I326,Database!$A$1:$D$377,3,FALSE),"")</f>
        <v/>
      </c>
      <c r="K326" s="194" t="str">
        <f>IFERROR(VLOOKUP(I326,Database!$A$1:$D$377,4,FALSE),"")</f>
        <v/>
      </c>
      <c r="L326" s="222"/>
      <c r="M326" s="194" t="str">
        <f>IFERROR(VLOOKUP($I326,Database!$A$2:$D$908,2,FALSE),"")</f>
        <v/>
      </c>
      <c r="N326" s="195"/>
      <c r="O326" s="195"/>
      <c r="P326" s="196"/>
      <c r="Q326" s="197" t="s">
        <v>52</v>
      </c>
      <c r="R326" s="197"/>
      <c r="S326" s="197"/>
      <c r="T326" s="195"/>
      <c r="U326" s="677">
        <v>35</v>
      </c>
      <c r="V326" s="223"/>
      <c r="W326" s="678">
        <f t="shared" si="193"/>
        <v>35</v>
      </c>
      <c r="X326" s="199"/>
      <c r="Y326" s="200" t="str">
        <f t="shared" si="194"/>
        <v/>
      </c>
      <c r="Z326" s="201" t="str">
        <f>IF(V326&gt;=1,Database!$H$9,"")</f>
        <v/>
      </c>
      <c r="AA326" s="202" t="str">
        <f t="shared" si="196"/>
        <v/>
      </c>
      <c r="AB326" s="202">
        <f t="shared" si="197"/>
        <v>0</v>
      </c>
      <c r="AC326" s="233"/>
      <c r="AD326" s="233" t="e">
        <f t="shared" si="198"/>
        <v>#VALUE!</v>
      </c>
      <c r="AE326" s="203"/>
      <c r="AF326" s="113"/>
    </row>
    <row r="327" spans="1:32" ht="22.5" customHeight="1" thickBot="1">
      <c r="A327" s="715"/>
      <c r="B327" s="736"/>
      <c r="C327" s="713"/>
      <c r="D327" s="713"/>
      <c r="E327" s="713"/>
      <c r="F327" s="81">
        <v>6</v>
      </c>
      <c r="G327" s="81"/>
      <c r="H327" s="81"/>
      <c r="I327" s="40"/>
      <c r="J327" s="69" t="str">
        <f>IFERROR(VLOOKUP(I327,Database!$A$1:$D$377,3,FALSE),"")</f>
        <v/>
      </c>
      <c r="K327" s="69" t="str">
        <f>IFERROR(VLOOKUP(I327,Database!$A$1:$D$377,4,FALSE),"")</f>
        <v/>
      </c>
      <c r="L327" s="43"/>
      <c r="M327" s="69" t="str">
        <f>IFERROR(VLOOKUP($I327,Database!$A$2:$D$908,2,FALSE),"")</f>
        <v/>
      </c>
      <c r="N327" s="46"/>
      <c r="O327" s="46"/>
      <c r="P327" s="47"/>
      <c r="Q327" s="44" t="s">
        <v>52</v>
      </c>
      <c r="R327" s="44"/>
      <c r="S327" s="44"/>
      <c r="T327" s="46"/>
      <c r="U327" s="114">
        <v>35</v>
      </c>
      <c r="V327" s="48"/>
      <c r="W327" s="121">
        <f t="shared" si="193"/>
        <v>35</v>
      </c>
      <c r="X327" s="49"/>
      <c r="Y327" s="90" t="str">
        <f t="shared" si="194"/>
        <v/>
      </c>
      <c r="Z327" s="91" t="str">
        <f>IF(V327&gt;=1,Database!$H$9,"")</f>
        <v/>
      </c>
      <c r="AA327" s="92" t="str">
        <f t="shared" si="196"/>
        <v/>
      </c>
      <c r="AB327" s="92">
        <f t="shared" si="197"/>
        <v>0</v>
      </c>
      <c r="AC327" s="232"/>
      <c r="AD327" s="232" t="e">
        <f t="shared" si="198"/>
        <v>#VALUE!</v>
      </c>
      <c r="AE327" s="52"/>
      <c r="AF327" s="113"/>
    </row>
    <row r="328" spans="1:32" ht="21.75" customHeight="1">
      <c r="A328" s="715"/>
      <c r="B328" s="734">
        <f>B322+7</f>
        <v>41615</v>
      </c>
      <c r="C328" s="711">
        <f>C322+7</f>
        <v>41621</v>
      </c>
      <c r="D328" s="711">
        <f>D322+7</f>
        <v>41625</v>
      </c>
      <c r="E328" s="733" t="s">
        <v>1018</v>
      </c>
      <c r="F328" s="468">
        <v>1</v>
      </c>
      <c r="G328" s="468"/>
      <c r="H328" s="468"/>
      <c r="I328" s="41"/>
      <c r="J328" s="71" t="str">
        <f>IFERROR(VLOOKUP(I328,Database!$A$1:$D$377,3,FALSE),"")</f>
        <v/>
      </c>
      <c r="K328" s="71" t="str">
        <f>IFERROR(VLOOKUP(I328,Database!$A$1:$D$377,4,FALSE),"")</f>
        <v/>
      </c>
      <c r="L328" s="42"/>
      <c r="M328" s="71" t="str">
        <f>IFERROR(VLOOKUP($I328,Database!$A$2:$D$908,2,FALSE),"")</f>
        <v/>
      </c>
      <c r="N328" s="41"/>
      <c r="O328" s="41"/>
      <c r="P328" s="432"/>
      <c r="Q328" s="45" t="s">
        <v>52</v>
      </c>
      <c r="R328" s="45"/>
      <c r="S328" s="45"/>
      <c r="T328" s="269"/>
      <c r="U328" s="305">
        <v>35</v>
      </c>
      <c r="V328" s="300"/>
      <c r="W328" s="119">
        <f t="shared" si="193"/>
        <v>35</v>
      </c>
      <c r="X328" s="82"/>
      <c r="Y328" s="83" t="str">
        <f t="shared" si="194"/>
        <v/>
      </c>
      <c r="Z328" s="66" t="str">
        <f>IF(V328&gt;=1,Database!$H$9,"")</f>
        <v/>
      </c>
      <c r="AA328" s="67" t="str">
        <f t="shared" si="196"/>
        <v/>
      </c>
      <c r="AB328" s="84">
        <f t="shared" si="197"/>
        <v>0</v>
      </c>
      <c r="AC328" s="67">
        <v>1120</v>
      </c>
      <c r="AD328" s="84" t="e">
        <f t="shared" si="198"/>
        <v>#VALUE!</v>
      </c>
      <c r="AE328" s="53"/>
      <c r="AF328" s="111"/>
    </row>
    <row r="329" spans="1:32" ht="24" customHeight="1">
      <c r="A329" s="715"/>
      <c r="B329" s="735"/>
      <c r="C329" s="712"/>
      <c r="D329" s="712"/>
      <c r="E329" s="712"/>
      <c r="F329" s="73">
        <v>2</v>
      </c>
      <c r="G329" s="73"/>
      <c r="H329" s="73"/>
      <c r="I329" s="74" t="s">
        <v>31</v>
      </c>
      <c r="J329" s="76" t="str">
        <f>IFERROR(VLOOKUP(I329,Database!$A$1:$D$377,3,FALSE),"")</f>
        <v>Food</v>
      </c>
      <c r="K329" s="76" t="str">
        <f>IFERROR(VLOOKUP(I329,Database!$A$1:$D$377,4,FALSE),"")</f>
        <v>Snack boxes</v>
      </c>
      <c r="L329" s="75" t="s">
        <v>42</v>
      </c>
      <c r="M329" s="76" t="str">
        <f>IFERROR(VLOOKUP($I329,Database!$A$2:$D$908,2,FALSE),"")</f>
        <v>Direct</v>
      </c>
      <c r="N329" s="77" t="s">
        <v>29</v>
      </c>
      <c r="O329" s="77" t="s">
        <v>651</v>
      </c>
      <c r="P329" s="334" t="s">
        <v>671</v>
      </c>
      <c r="Q329" s="227" t="s">
        <v>46</v>
      </c>
      <c r="R329" s="506"/>
      <c r="S329" s="506"/>
      <c r="T329" s="77"/>
      <c r="U329" s="271">
        <v>35</v>
      </c>
      <c r="V329" s="223">
        <v>35</v>
      </c>
      <c r="W329" s="198">
        <f t="shared" si="193"/>
        <v>0</v>
      </c>
      <c r="X329" s="199"/>
      <c r="Y329" s="86">
        <f t="shared" si="194"/>
        <v>0</v>
      </c>
      <c r="Z329" s="87">
        <f>IF(V329&gt;=1,Database!$H$9,"")</f>
        <v>0.2</v>
      </c>
      <c r="AA329" s="88">
        <f t="shared" si="196"/>
        <v>0</v>
      </c>
      <c r="AB329" s="88">
        <f t="shared" si="197"/>
        <v>0</v>
      </c>
      <c r="AC329" s="231"/>
      <c r="AD329" s="231">
        <f t="shared" si="198"/>
        <v>0</v>
      </c>
      <c r="AE329" s="89"/>
      <c r="AF329" s="113"/>
    </row>
    <row r="330" spans="1:32" ht="21.75" customHeight="1">
      <c r="A330" s="715"/>
      <c r="B330" s="735"/>
      <c r="C330" s="712"/>
      <c r="D330" s="712"/>
      <c r="E330" s="712"/>
      <c r="F330" s="312">
        <v>3</v>
      </c>
      <c r="G330" s="513"/>
      <c r="H330" s="661"/>
      <c r="I330" s="193"/>
      <c r="J330" s="194" t="str">
        <f>IFERROR(VLOOKUP(I330,Database!$A$1:$D$377,3,FALSE),"")</f>
        <v/>
      </c>
      <c r="K330" s="194" t="str">
        <f>IFERROR(VLOOKUP(I330,Database!$A$1:$D$377,4,FALSE),"")</f>
        <v/>
      </c>
      <c r="L330" s="222"/>
      <c r="M330" s="76" t="str">
        <f>IFERROR(VLOOKUP($I330,Database!$A$2:$D$908,2,FALSE),"")</f>
        <v/>
      </c>
      <c r="N330" s="195"/>
      <c r="O330" s="195"/>
      <c r="P330" s="196"/>
      <c r="Q330" s="197" t="s">
        <v>52</v>
      </c>
      <c r="R330" s="197"/>
      <c r="S330" s="197"/>
      <c r="T330" s="195"/>
      <c r="U330" s="310">
        <v>35</v>
      </c>
      <c r="V330" s="223"/>
      <c r="W330" s="198">
        <f t="shared" si="193"/>
        <v>35</v>
      </c>
      <c r="X330" s="199"/>
      <c r="Y330" s="200" t="str">
        <f t="shared" si="194"/>
        <v/>
      </c>
      <c r="Z330" s="201" t="str">
        <f>IF(V330&gt;=1,Database!$H$9,"")</f>
        <v/>
      </c>
      <c r="AA330" s="202" t="str">
        <f t="shared" si="196"/>
        <v/>
      </c>
      <c r="AB330" s="202">
        <f t="shared" si="197"/>
        <v>0</v>
      </c>
      <c r="AC330" s="233"/>
      <c r="AD330" s="233" t="e">
        <f t="shared" si="198"/>
        <v>#VALUE!</v>
      </c>
      <c r="AE330" s="203"/>
      <c r="AF330" s="113"/>
    </row>
    <row r="331" spans="1:32" ht="21.75" customHeight="1">
      <c r="A331" s="715"/>
      <c r="B331" s="735"/>
      <c r="C331" s="712"/>
      <c r="D331" s="712"/>
      <c r="E331" s="712"/>
      <c r="F331" s="679">
        <v>4</v>
      </c>
      <c r="G331" s="679"/>
      <c r="H331" s="679"/>
      <c r="I331" s="193"/>
      <c r="J331" s="194" t="str">
        <f>IFERROR(VLOOKUP(I331,Database!$A$1:$D$377,3,FALSE),"")</f>
        <v/>
      </c>
      <c r="K331" s="194" t="str">
        <f>IFERROR(VLOOKUP(I331,Database!$A$1:$D$377,4,FALSE),"")</f>
        <v/>
      </c>
      <c r="L331" s="222"/>
      <c r="M331" s="194" t="str">
        <f>IFERROR(VLOOKUP($I331,Database!$A$2:$D$908,2,FALSE),"")</f>
        <v/>
      </c>
      <c r="N331" s="195"/>
      <c r="O331" s="195"/>
      <c r="P331" s="196"/>
      <c r="Q331" s="197" t="s">
        <v>52</v>
      </c>
      <c r="R331" s="197"/>
      <c r="S331" s="197"/>
      <c r="T331" s="195"/>
      <c r="U331" s="677">
        <v>35</v>
      </c>
      <c r="V331" s="223"/>
      <c r="W331" s="678">
        <f t="shared" si="193"/>
        <v>35</v>
      </c>
      <c r="X331" s="199"/>
      <c r="Y331" s="200" t="str">
        <f t="shared" si="194"/>
        <v/>
      </c>
      <c r="Z331" s="201" t="str">
        <f>IF(V331&gt;=1,Database!$H$9,"")</f>
        <v/>
      </c>
      <c r="AA331" s="202" t="str">
        <f t="shared" si="196"/>
        <v/>
      </c>
      <c r="AB331" s="202">
        <f t="shared" si="197"/>
        <v>0</v>
      </c>
      <c r="AC331" s="233"/>
      <c r="AD331" s="233" t="e">
        <f t="shared" si="198"/>
        <v>#VALUE!</v>
      </c>
      <c r="AE331" s="203"/>
      <c r="AF331" s="113"/>
    </row>
    <row r="332" spans="1:32" ht="21.75" customHeight="1">
      <c r="A332" s="715"/>
      <c r="B332" s="735"/>
      <c r="C332" s="712"/>
      <c r="D332" s="712"/>
      <c r="E332" s="712"/>
      <c r="F332" s="679">
        <v>5</v>
      </c>
      <c r="G332" s="679"/>
      <c r="H332" s="679"/>
      <c r="I332" s="193"/>
      <c r="J332" s="194" t="str">
        <f>IFERROR(VLOOKUP(I332,Database!$A$1:$D$377,3,FALSE),"")</f>
        <v/>
      </c>
      <c r="K332" s="194" t="str">
        <f>IFERROR(VLOOKUP(I332,Database!$A$1:$D$377,4,FALSE),"")</f>
        <v/>
      </c>
      <c r="L332" s="222"/>
      <c r="M332" s="194" t="str">
        <f>IFERROR(VLOOKUP($I332,Database!$A$2:$D$908,2,FALSE),"")</f>
        <v/>
      </c>
      <c r="N332" s="195"/>
      <c r="O332" s="195"/>
      <c r="P332" s="196"/>
      <c r="Q332" s="197" t="s">
        <v>52</v>
      </c>
      <c r="R332" s="197"/>
      <c r="S332" s="197"/>
      <c r="T332" s="195"/>
      <c r="U332" s="677">
        <v>35</v>
      </c>
      <c r="V332" s="223"/>
      <c r="W332" s="678">
        <f t="shared" si="193"/>
        <v>35</v>
      </c>
      <c r="X332" s="199"/>
      <c r="Y332" s="200" t="str">
        <f t="shared" si="194"/>
        <v/>
      </c>
      <c r="Z332" s="201" t="str">
        <f>IF(V332&gt;=1,Database!$H$9,"")</f>
        <v/>
      </c>
      <c r="AA332" s="202" t="str">
        <f t="shared" si="196"/>
        <v/>
      </c>
      <c r="AB332" s="202">
        <f t="shared" si="197"/>
        <v>0</v>
      </c>
      <c r="AC332" s="233"/>
      <c r="AD332" s="233" t="e">
        <f t="shared" si="198"/>
        <v>#VALUE!</v>
      </c>
      <c r="AE332" s="203"/>
      <c r="AF332" s="113"/>
    </row>
    <row r="333" spans="1:32" ht="22.5" customHeight="1" thickBot="1">
      <c r="A333" s="716"/>
      <c r="B333" s="736"/>
      <c r="C333" s="713"/>
      <c r="D333" s="713"/>
      <c r="E333" s="713"/>
      <c r="F333" s="81">
        <v>6</v>
      </c>
      <c r="G333" s="81"/>
      <c r="H333" s="81"/>
      <c r="I333" s="40"/>
      <c r="J333" s="355" t="str">
        <f>IFERROR(VLOOKUP(I333,Database!$A$1:$D$377,3,FALSE),"")</f>
        <v/>
      </c>
      <c r="K333" s="69" t="str">
        <f>IFERROR(VLOOKUP(I333,Database!$A$1:$D$377,4,FALSE),"")</f>
        <v/>
      </c>
      <c r="L333" s="43"/>
      <c r="M333" s="69" t="str">
        <f>IFERROR(VLOOKUP($I333,Database!$A$2:$D$908,2,FALSE),"")</f>
        <v/>
      </c>
      <c r="N333" s="46"/>
      <c r="O333" s="46"/>
      <c r="P333" s="47"/>
      <c r="Q333" s="44" t="s">
        <v>52</v>
      </c>
      <c r="R333" s="44"/>
      <c r="S333" s="44"/>
      <c r="T333" s="46"/>
      <c r="U333" s="114">
        <v>35</v>
      </c>
      <c r="V333" s="48"/>
      <c r="W333" s="121">
        <f t="shared" si="193"/>
        <v>35</v>
      </c>
      <c r="X333" s="49"/>
      <c r="Y333" s="90" t="str">
        <f t="shared" si="194"/>
        <v/>
      </c>
      <c r="Z333" s="91" t="str">
        <f>IF(V333&gt;=1,Database!$H$9,"")</f>
        <v/>
      </c>
      <c r="AA333" s="92" t="str">
        <f t="shared" ref="AA333" si="201">IF(Q333="Available","",IF(Q333="Booked",(Y333*(1-Z333)),IF(Q333="1st Option",(Y333*(1-Z333)), IF(Q333="2nd Option","",""))))</f>
        <v/>
      </c>
      <c r="AB333" s="92">
        <f t="shared" ref="AB333" si="202">IFERROR(IF(M333="Agency",(Y333*(Z333-0.1)),Y333*Z333),)</f>
        <v>0</v>
      </c>
      <c r="AC333" s="232"/>
      <c r="AD333" s="232" t="e">
        <f t="shared" si="192"/>
        <v>#VALUE!</v>
      </c>
      <c r="AE333" s="52"/>
      <c r="AF333" s="113"/>
    </row>
    <row r="334" spans="1:32" s="109" customFormat="1" ht="18" customHeight="1" thickBot="1">
      <c r="A334" s="168"/>
      <c r="B334" s="167"/>
      <c r="C334" s="167"/>
      <c r="D334" s="167"/>
      <c r="E334" s="167"/>
      <c r="F334" s="166"/>
      <c r="G334" s="166"/>
      <c r="H334" s="166"/>
      <c r="I334" s="166"/>
      <c r="J334" s="165"/>
      <c r="K334" s="166"/>
      <c r="L334" s="166"/>
      <c r="M334" s="166"/>
      <c r="N334" s="166"/>
      <c r="O334" s="166"/>
      <c r="P334" s="166"/>
      <c r="Q334" s="164"/>
      <c r="R334" s="166"/>
      <c r="S334" s="166"/>
      <c r="T334" s="163">
        <f>SUM(T310:T333)</f>
        <v>32</v>
      </c>
      <c r="U334" s="162">
        <f>SUM(U310:U333)</f>
        <v>840</v>
      </c>
      <c r="V334" s="162">
        <f>SUM(V310:V333)</f>
        <v>330</v>
      </c>
      <c r="W334" s="161">
        <f>SUM(W310:W333)</f>
        <v>510</v>
      </c>
      <c r="X334" s="163"/>
      <c r="Y334" s="163"/>
      <c r="Z334" s="160"/>
      <c r="AA334" s="159">
        <f>SUM(AA310:AA333)</f>
        <v>4488</v>
      </c>
      <c r="AB334" s="159">
        <f>SUM(AB310:AB333)</f>
        <v>1122</v>
      </c>
      <c r="AC334" s="159">
        <f>SUM(AC310:AC333)</f>
        <v>4480</v>
      </c>
      <c r="AD334" s="455" t="e">
        <f>SUM(AD310:AD333)</f>
        <v>#VALUE!</v>
      </c>
      <c r="AE334" s="158"/>
      <c r="AF334" s="113"/>
    </row>
    <row r="335" spans="1:32" ht="17.25" customHeight="1">
      <c r="A335" s="115"/>
      <c r="J335" s="116"/>
      <c r="U335" s="99"/>
      <c r="V335" s="157">
        <f>SUMIF(Q310:Q333,"Booked",V310:V333)</f>
        <v>130</v>
      </c>
      <c r="W335" s="156" t="s">
        <v>36</v>
      </c>
      <c r="X335" s="125"/>
      <c r="Y335" s="126"/>
      <c r="Z335" s="126"/>
      <c r="AA335" s="155">
        <f>SUMIF(Q310:Q333,"Booked",AA310:AA333)</f>
        <v>2640</v>
      </c>
      <c r="AB335" s="155"/>
      <c r="AC335" s="155"/>
      <c r="AD335" s="155"/>
      <c r="AE335" s="154" t="s">
        <v>37</v>
      </c>
      <c r="AF335" s="122"/>
    </row>
    <row r="336" spans="1:32" ht="12.75" customHeight="1">
      <c r="J336" s="116"/>
      <c r="Q336" s="117"/>
      <c r="T336" s="118"/>
      <c r="U336" s="99"/>
      <c r="V336" s="157">
        <f>SUMIF(Q310:Q333,"1ST Option",V310:V333)</f>
        <v>200</v>
      </c>
      <c r="W336" s="156" t="s">
        <v>38</v>
      </c>
      <c r="X336" s="127"/>
      <c r="Y336" s="127"/>
      <c r="Z336" s="127"/>
      <c r="AA336" s="153">
        <f>SUMIF(Q310:Q333,"1ST Option",AA310:AA333)</f>
        <v>1848</v>
      </c>
      <c r="AB336" s="153"/>
      <c r="AC336" s="153"/>
      <c r="AD336" s="153"/>
      <c r="AE336" s="152" t="s">
        <v>39</v>
      </c>
      <c r="AF336" s="123"/>
    </row>
    <row r="337" spans="10:32">
      <c r="J337" s="116"/>
      <c r="Q337" s="117"/>
      <c r="T337" s="118"/>
      <c r="U337" s="99"/>
      <c r="V337" s="157">
        <f>V335+V336</f>
        <v>330</v>
      </c>
      <c r="W337" s="156" t="s">
        <v>40</v>
      </c>
      <c r="X337" s="127"/>
      <c r="Y337" s="127"/>
      <c r="Z337" s="127"/>
      <c r="AA337" s="155">
        <f>AA336+AA335</f>
        <v>4488</v>
      </c>
      <c r="AB337" s="155"/>
      <c r="AC337" s="155"/>
      <c r="AD337" s="155"/>
      <c r="AE337" s="154" t="s">
        <v>40</v>
      </c>
      <c r="AF337" s="122"/>
    </row>
    <row r="338" spans="10:32">
      <c r="AA338" s="742" t="s">
        <v>689</v>
      </c>
      <c r="AB338" s="742"/>
      <c r="AC338" s="742"/>
      <c r="AD338" s="742"/>
      <c r="AE338" s="742"/>
      <c r="AF338" s="124"/>
    </row>
  </sheetData>
  <sheetProtection formatCells="0" formatColumns="0" formatRows="0" insertColumns="0" insertRows="0" deleteColumns="0" deleteRows="0"/>
  <mergeCells count="279">
    <mergeCell ref="E211:E214"/>
    <mergeCell ref="A87:A105"/>
    <mergeCell ref="A64:A79"/>
    <mergeCell ref="C129:C132"/>
    <mergeCell ref="C113:C116"/>
    <mergeCell ref="C125:C128"/>
    <mergeCell ref="D113:D116"/>
    <mergeCell ref="E113:E116"/>
    <mergeCell ref="B72:B75"/>
    <mergeCell ref="C72:C75"/>
    <mergeCell ref="E117:E120"/>
    <mergeCell ref="B121:B124"/>
    <mergeCell ref="B64:B67"/>
    <mergeCell ref="B196:B199"/>
    <mergeCell ref="D129:D132"/>
    <mergeCell ref="B200:B203"/>
    <mergeCell ref="C200:C203"/>
    <mergeCell ref="B153:B156"/>
    <mergeCell ref="C153:C156"/>
    <mergeCell ref="A187:A203"/>
    <mergeCell ref="B187:B191"/>
    <mergeCell ref="C187:C191"/>
    <mergeCell ref="B192:B195"/>
    <mergeCell ref="C192:C195"/>
    <mergeCell ref="C196:C199"/>
    <mergeCell ref="D140:D144"/>
    <mergeCell ref="C140:C144"/>
    <mergeCell ref="A113:A132"/>
    <mergeCell ref="E121:E124"/>
    <mergeCell ref="D125:D128"/>
    <mergeCell ref="E125:E128"/>
    <mergeCell ref="C117:C120"/>
    <mergeCell ref="D117:D120"/>
    <mergeCell ref="D145:D148"/>
    <mergeCell ref="E145:E148"/>
    <mergeCell ref="B149:B152"/>
    <mergeCell ref="C149:C152"/>
    <mergeCell ref="D149:D152"/>
    <mergeCell ref="E129:E132"/>
    <mergeCell ref="E140:E144"/>
    <mergeCell ref="B41:B46"/>
    <mergeCell ref="B113:B116"/>
    <mergeCell ref="B125:B128"/>
    <mergeCell ref="B117:B120"/>
    <mergeCell ref="B129:B132"/>
    <mergeCell ref="B145:B148"/>
    <mergeCell ref="C145:C148"/>
    <mergeCell ref="C121:C124"/>
    <mergeCell ref="D121:D124"/>
    <mergeCell ref="AA110:AE110"/>
    <mergeCell ref="B53:B56"/>
    <mergeCell ref="C53:C56"/>
    <mergeCell ref="D53:D56"/>
    <mergeCell ref="E53:E56"/>
    <mergeCell ref="A31:A56"/>
    <mergeCell ref="B98:B101"/>
    <mergeCell ref="E98:E101"/>
    <mergeCell ref="B102:B105"/>
    <mergeCell ref="E102:E105"/>
    <mergeCell ref="C102:C105"/>
    <mergeCell ref="D102:D105"/>
    <mergeCell ref="C98:C101"/>
    <mergeCell ref="D98:D101"/>
    <mergeCell ref="B87:B90"/>
    <mergeCell ref="B91:B97"/>
    <mergeCell ref="C87:C90"/>
    <mergeCell ref="B76:B79"/>
    <mergeCell ref="E76:E79"/>
    <mergeCell ref="C76:C79"/>
    <mergeCell ref="D76:D79"/>
    <mergeCell ref="B47:B52"/>
    <mergeCell ref="B31:B36"/>
    <mergeCell ref="B68:B71"/>
    <mergeCell ref="AA28:AE28"/>
    <mergeCell ref="AA61:AE61"/>
    <mergeCell ref="AA84:AE84"/>
    <mergeCell ref="D87:D90"/>
    <mergeCell ref="C91:C97"/>
    <mergeCell ref="D91:D97"/>
    <mergeCell ref="U34:U35"/>
    <mergeCell ref="W34:W35"/>
    <mergeCell ref="F31:F32"/>
    <mergeCell ref="F34:F35"/>
    <mergeCell ref="E47:E52"/>
    <mergeCell ref="E68:E71"/>
    <mergeCell ref="E64:E67"/>
    <mergeCell ref="C68:C71"/>
    <mergeCell ref="D68:D71"/>
    <mergeCell ref="C64:C67"/>
    <mergeCell ref="D64:D67"/>
    <mergeCell ref="C31:C36"/>
    <mergeCell ref="D47:D52"/>
    <mergeCell ref="D31:D36"/>
    <mergeCell ref="D72:D75"/>
    <mergeCell ref="E72:E75"/>
    <mergeCell ref="E87:E90"/>
    <mergeCell ref="E91:E97"/>
    <mergeCell ref="F5:F6"/>
    <mergeCell ref="U31:U32"/>
    <mergeCell ref="W31:W32"/>
    <mergeCell ref="U5:U6"/>
    <mergeCell ref="W5:W6"/>
    <mergeCell ref="U19:U20"/>
    <mergeCell ref="W19:W20"/>
    <mergeCell ref="F12:F13"/>
    <mergeCell ref="U12:U13"/>
    <mergeCell ref="W12:W13"/>
    <mergeCell ref="F19:F20"/>
    <mergeCell ref="E5:E9"/>
    <mergeCell ref="E19:E23"/>
    <mergeCell ref="E15:E18"/>
    <mergeCell ref="C37:C40"/>
    <mergeCell ref="D37:D40"/>
    <mergeCell ref="C41:C46"/>
    <mergeCell ref="W50:W51"/>
    <mergeCell ref="U50:U51"/>
    <mergeCell ref="A5:A23"/>
    <mergeCell ref="C10:C14"/>
    <mergeCell ref="D10:D14"/>
    <mergeCell ref="C15:C18"/>
    <mergeCell ref="D15:D18"/>
    <mergeCell ref="C19:C23"/>
    <mergeCell ref="B10:B14"/>
    <mergeCell ref="B15:B18"/>
    <mergeCell ref="B19:B23"/>
    <mergeCell ref="D19:D23"/>
    <mergeCell ref="B5:B9"/>
    <mergeCell ref="C5:C9"/>
    <mergeCell ref="D5:D9"/>
    <mergeCell ref="B37:B40"/>
    <mergeCell ref="D41:D46"/>
    <mergeCell ref="C47:C52"/>
    <mergeCell ref="E10:E14"/>
    <mergeCell ref="E31:E36"/>
    <mergeCell ref="F50:F51"/>
    <mergeCell ref="F42:F44"/>
    <mergeCell ref="U42:U44"/>
    <mergeCell ref="W42:W44"/>
    <mergeCell ref="F47:F48"/>
    <mergeCell ref="U47:U48"/>
    <mergeCell ref="W47:W48"/>
    <mergeCell ref="E37:E40"/>
    <mergeCell ref="E41:E46"/>
    <mergeCell ref="AA137:AE137"/>
    <mergeCell ref="AA161:AE161"/>
    <mergeCell ref="A164:A179"/>
    <mergeCell ref="B164:B167"/>
    <mergeCell ref="C164:C167"/>
    <mergeCell ref="D164:D167"/>
    <mergeCell ref="E164:E167"/>
    <mergeCell ref="B168:B171"/>
    <mergeCell ref="C168:C171"/>
    <mergeCell ref="D168:D171"/>
    <mergeCell ref="E168:E171"/>
    <mergeCell ref="B172:B175"/>
    <mergeCell ref="C172:C175"/>
    <mergeCell ref="D172:D175"/>
    <mergeCell ref="E172:E175"/>
    <mergeCell ref="B176:B179"/>
    <mergeCell ref="C176:C179"/>
    <mergeCell ref="A140:A156"/>
    <mergeCell ref="W143:W144"/>
    <mergeCell ref="B140:B144"/>
    <mergeCell ref="F143:F144"/>
    <mergeCell ref="G143:G144"/>
    <mergeCell ref="I143:I144"/>
    <mergeCell ref="J143:J144"/>
    <mergeCell ref="AA208:AE208"/>
    <mergeCell ref="D176:D179"/>
    <mergeCell ref="E176:E179"/>
    <mergeCell ref="AA184:AE184"/>
    <mergeCell ref="W187:W188"/>
    <mergeCell ref="U187:U188"/>
    <mergeCell ref="K143:K144"/>
    <mergeCell ref="L143:L144"/>
    <mergeCell ref="M143:M144"/>
    <mergeCell ref="U143:U144"/>
    <mergeCell ref="F187:F188"/>
    <mergeCell ref="E149:E152"/>
    <mergeCell ref="D200:D203"/>
    <mergeCell ref="E200:E203"/>
    <mergeCell ref="D153:D156"/>
    <mergeCell ref="E153:E156"/>
    <mergeCell ref="D187:D191"/>
    <mergeCell ref="E187:E191"/>
    <mergeCell ref="D192:D195"/>
    <mergeCell ref="E192:E195"/>
    <mergeCell ref="D196:D199"/>
    <mergeCell ref="E196:E199"/>
    <mergeCell ref="AA273:AE273"/>
    <mergeCell ref="B215:B219"/>
    <mergeCell ref="C215:C219"/>
    <mergeCell ref="D215:D219"/>
    <mergeCell ref="E215:E219"/>
    <mergeCell ref="B220:B223"/>
    <mergeCell ref="C220:C223"/>
    <mergeCell ref="D220:D223"/>
    <mergeCell ref="E220:E223"/>
    <mergeCell ref="E224:E228"/>
    <mergeCell ref="AA238:AE238"/>
    <mergeCell ref="B224:B228"/>
    <mergeCell ref="C224:C228"/>
    <mergeCell ref="D224:D228"/>
    <mergeCell ref="B263:B268"/>
    <mergeCell ref="C263:C268"/>
    <mergeCell ref="D263:D268"/>
    <mergeCell ref="E263:E268"/>
    <mergeCell ref="F230:F231"/>
    <mergeCell ref="U230:U231"/>
    <mergeCell ref="W230:W231"/>
    <mergeCell ref="U250:U251"/>
    <mergeCell ref="W250:W251"/>
    <mergeCell ref="F257:F260"/>
    <mergeCell ref="AA338:AE338"/>
    <mergeCell ref="AA307:AE307"/>
    <mergeCell ref="A310:A333"/>
    <mergeCell ref="B310:B315"/>
    <mergeCell ref="C310:C315"/>
    <mergeCell ref="D310:D315"/>
    <mergeCell ref="E310:E315"/>
    <mergeCell ref="B316:B321"/>
    <mergeCell ref="C316:C321"/>
    <mergeCell ref="D316:D321"/>
    <mergeCell ref="E316:E321"/>
    <mergeCell ref="B322:B327"/>
    <mergeCell ref="C322:C327"/>
    <mergeCell ref="D322:D327"/>
    <mergeCell ref="E322:E327"/>
    <mergeCell ref="B328:B333"/>
    <mergeCell ref="C328:C333"/>
    <mergeCell ref="D328:D333"/>
    <mergeCell ref="E328:E333"/>
    <mergeCell ref="A211:A233"/>
    <mergeCell ref="B229:B233"/>
    <mergeCell ref="C229:C233"/>
    <mergeCell ref="D229:D233"/>
    <mergeCell ref="E229:E233"/>
    <mergeCell ref="U279:U281"/>
    <mergeCell ref="W279:W281"/>
    <mergeCell ref="A241:A268"/>
    <mergeCell ref="B241:B246"/>
    <mergeCell ref="C241:C246"/>
    <mergeCell ref="D241:D246"/>
    <mergeCell ref="E241:E246"/>
    <mergeCell ref="B247:B253"/>
    <mergeCell ref="C247:C253"/>
    <mergeCell ref="D247:D253"/>
    <mergeCell ref="E247:E253"/>
    <mergeCell ref="B254:B262"/>
    <mergeCell ref="B276:B283"/>
    <mergeCell ref="C276:C283"/>
    <mergeCell ref="D276:D283"/>
    <mergeCell ref="E276:E283"/>
    <mergeCell ref="B211:B214"/>
    <mergeCell ref="C211:C214"/>
    <mergeCell ref="D211:D214"/>
    <mergeCell ref="C254:C262"/>
    <mergeCell ref="D254:D262"/>
    <mergeCell ref="E254:E262"/>
    <mergeCell ref="A276:A302"/>
    <mergeCell ref="U284:U285"/>
    <mergeCell ref="W284:W285"/>
    <mergeCell ref="F250:F251"/>
    <mergeCell ref="U257:U260"/>
    <mergeCell ref="W257:W260"/>
    <mergeCell ref="F284:F285"/>
    <mergeCell ref="F279:F281"/>
    <mergeCell ref="C284:C290"/>
    <mergeCell ref="D284:D290"/>
    <mergeCell ref="E284:E290"/>
    <mergeCell ref="B291:B296"/>
    <mergeCell ref="C291:C296"/>
    <mergeCell ref="D291:D296"/>
    <mergeCell ref="E291:E296"/>
    <mergeCell ref="B297:B302"/>
    <mergeCell ref="C297:C302"/>
    <mergeCell ref="D297:D302"/>
    <mergeCell ref="E297:E302"/>
    <mergeCell ref="B284:B290"/>
  </mergeCells>
  <phoneticPr fontId="4" type="noConversion"/>
  <conditionalFormatting sqref="L31:L33 L41 L9 L39 L5 L20:L21 L46:L52 L44 L76:L79 L87:L94 L96:L97 L113:L116 L145:L148 L196:L199 L211:L214 L228 L267:L268">
    <cfRule type="containsText" dxfId="1363" priority="2531" operator="containsText" text="Re-sent">
      <formula>NOT(ISERROR(SEARCH("Re-sent",L5)))</formula>
    </cfRule>
    <cfRule type="containsText" dxfId="1362" priority="2532" operator="containsText" text="Sent">
      <formula>NOT(ISERROR(SEARCH("Sent",L5)))</formula>
    </cfRule>
    <cfRule type="containsText" dxfId="1361" priority="2533" operator="containsText" text="Yes">
      <formula>NOT(ISERROR(SEARCH("Yes",L5)))</formula>
    </cfRule>
    <cfRule type="containsText" dxfId="1360" priority="2534" operator="containsText" text="TBC">
      <formula>NOT(ISERROR(SEARCH("TBC",L5)))</formula>
    </cfRule>
    <cfRule type="containsText" dxfId="1359" priority="2538" operator="containsText" text="Yes">
      <formula>NOT(ISERROR(SEARCH("Yes",L5)))</formula>
    </cfRule>
  </conditionalFormatting>
  <conditionalFormatting sqref="L9 L33 L90 L44 L46 L49:L52 L267:L268">
    <cfRule type="containsText" dxfId="1358" priority="2537" operator="containsText" text="TBC">
      <formula>NOT(ISERROR(SEARCH("TBC",L9)))</formula>
    </cfRule>
  </conditionalFormatting>
  <conditionalFormatting sqref="L9 L267:L268">
    <cfRule type="containsText" dxfId="1357" priority="2536" operator="containsText" text="Sent ">
      <formula>NOT(ISERROR(SEARCH("Sent ",L9)))</formula>
    </cfRule>
  </conditionalFormatting>
  <conditionalFormatting sqref="Q106:Q110 Q41 Q9 Q39 Q44 Q20:Q33 Q46:Q52 Q2:Q5 Q339:Q1048576 Q57:Q63 Q76:Q94 Q96:Q97 Q116 Q145:Q148 Q196:Q199 Q209:Q214 Q228 Q267:Q268">
    <cfRule type="containsText" dxfId="1356" priority="1979" operator="containsText" text="Challenge">
      <formula>NOT(ISERROR(SEARCH("Challenge",Q2)))</formula>
    </cfRule>
    <cfRule type="containsText" dxfId="1355" priority="1980" operator="containsText" text="Booked">
      <formula>NOT(ISERROR(SEARCH("Booked",Q2)))</formula>
    </cfRule>
    <cfRule type="containsText" dxfId="1354" priority="1981" operator="containsText" text="Available">
      <formula>NOT(ISERROR(SEARCH("Available",Q2)))</formula>
    </cfRule>
    <cfRule type="containsText" dxfId="1353" priority="1982" operator="containsText" text="2nd Option">
      <formula>NOT(ISERROR(SEARCH("2nd Option",Q2)))</formula>
    </cfRule>
    <cfRule type="containsText" dxfId="1352" priority="1983" operator="containsText" text="1st Option">
      <formula>NOT(ISERROR(SEARCH("1st Option",Q2)))</formula>
    </cfRule>
  </conditionalFormatting>
  <conditionalFormatting sqref="AB339:AD1048576 AB25:AD27 AB62:AD63 AB2:AD4 AC24:AD24 AB57:AD57 AB85:AD86 AB80:AD80 AB29:AD30 AB106:AD106">
    <cfRule type="cellIs" dxfId="1351" priority="1978" operator="equal">
      <formula>0</formula>
    </cfRule>
  </conditionalFormatting>
  <conditionalFormatting sqref="L90">
    <cfRule type="containsText" dxfId="1350" priority="1949" operator="containsText" text="Sent ">
      <formula>NOT(ISERROR(SEARCH("Sent ",L90)))</formula>
    </cfRule>
  </conditionalFormatting>
  <conditionalFormatting sqref="AB58:AD60">
    <cfRule type="cellIs" dxfId="1349" priority="1834" operator="equal">
      <formula>0</formula>
    </cfRule>
  </conditionalFormatting>
  <conditionalFormatting sqref="AB81:AD83">
    <cfRule type="cellIs" dxfId="1348" priority="1833" operator="equal">
      <formula>0</formula>
    </cfRule>
  </conditionalFormatting>
  <conditionalFormatting sqref="L14">
    <cfRule type="containsText" dxfId="1347" priority="1803" operator="containsText" text="Re-sent">
      <formula>NOT(ISERROR(SEARCH("Re-sent",L14)))</formula>
    </cfRule>
    <cfRule type="containsText" dxfId="1346" priority="1804" operator="containsText" text="Sent">
      <formula>NOT(ISERROR(SEARCH("Sent",L14)))</formula>
    </cfRule>
    <cfRule type="containsText" dxfId="1345" priority="1805" operator="containsText" text="Yes">
      <formula>NOT(ISERROR(SEARCH("Yes",L14)))</formula>
    </cfRule>
    <cfRule type="containsText" dxfId="1344" priority="1806" operator="containsText" text="TBC">
      <formula>NOT(ISERROR(SEARCH("TBC",L14)))</formula>
    </cfRule>
    <cfRule type="containsText" dxfId="1343" priority="1809" operator="containsText" text="Yes">
      <formula>NOT(ISERROR(SEARCH("Yes",L14)))</formula>
    </cfRule>
  </conditionalFormatting>
  <conditionalFormatting sqref="L14">
    <cfRule type="containsText" dxfId="1342" priority="1808" operator="containsText" text="TBC">
      <formula>NOT(ISERROR(SEARCH("TBC",L14)))</formula>
    </cfRule>
  </conditionalFormatting>
  <conditionalFormatting sqref="L14">
    <cfRule type="containsText" dxfId="1341" priority="1807" operator="containsText" text="Sent ">
      <formula>NOT(ISERROR(SEARCH("Sent ",L14)))</formula>
    </cfRule>
  </conditionalFormatting>
  <conditionalFormatting sqref="Q14">
    <cfRule type="containsText" dxfId="1340" priority="1798" operator="containsText" text="Challenge">
      <formula>NOT(ISERROR(SEARCH("Challenge",Q14)))</formula>
    </cfRule>
    <cfRule type="containsText" dxfId="1339" priority="1799" operator="containsText" text="Booked">
      <formula>NOT(ISERROR(SEARCH("Booked",Q14)))</formula>
    </cfRule>
    <cfRule type="containsText" dxfId="1338" priority="1800" operator="containsText" text="Available">
      <formula>NOT(ISERROR(SEARCH("Available",Q14)))</formula>
    </cfRule>
    <cfRule type="containsText" dxfId="1337" priority="1801" operator="containsText" text="2nd Option">
      <formula>NOT(ISERROR(SEARCH("2nd Option",Q14)))</formula>
    </cfRule>
    <cfRule type="containsText" dxfId="1336" priority="1802" operator="containsText" text="1st Option">
      <formula>NOT(ISERROR(SEARCH("1st Option",Q14)))</formula>
    </cfRule>
  </conditionalFormatting>
  <conditionalFormatting sqref="L15:L18">
    <cfRule type="containsText" dxfId="1335" priority="1790" operator="containsText" text="Re-sent">
      <formula>NOT(ISERROR(SEARCH("Re-sent",L15)))</formula>
    </cfRule>
    <cfRule type="containsText" dxfId="1334" priority="1791" operator="containsText" text="Sent">
      <formula>NOT(ISERROR(SEARCH("Sent",L15)))</formula>
    </cfRule>
    <cfRule type="containsText" dxfId="1333" priority="1792" operator="containsText" text="Yes">
      <formula>NOT(ISERROR(SEARCH("Yes",L15)))</formula>
    </cfRule>
    <cfRule type="containsText" dxfId="1332" priority="1793" operator="containsText" text="TBC">
      <formula>NOT(ISERROR(SEARCH("TBC",L15)))</formula>
    </cfRule>
    <cfRule type="containsText" dxfId="1331" priority="1796" operator="containsText" text="Yes">
      <formula>NOT(ISERROR(SEARCH("Yes",L15)))</formula>
    </cfRule>
  </conditionalFormatting>
  <conditionalFormatting sqref="L18">
    <cfRule type="containsText" dxfId="1330" priority="1795" operator="containsText" text="TBC">
      <formula>NOT(ISERROR(SEARCH("TBC",L18)))</formula>
    </cfRule>
  </conditionalFormatting>
  <conditionalFormatting sqref="L18">
    <cfRule type="containsText" dxfId="1329" priority="1794" operator="containsText" text="Sent ">
      <formula>NOT(ISERROR(SEARCH("Sent ",L18)))</formula>
    </cfRule>
  </conditionalFormatting>
  <conditionalFormatting sqref="Q15:Q18">
    <cfRule type="containsText" dxfId="1328" priority="1785" operator="containsText" text="Challenge">
      <formula>NOT(ISERROR(SEARCH("Challenge",Q15)))</formula>
    </cfRule>
    <cfRule type="containsText" dxfId="1327" priority="1786" operator="containsText" text="Booked">
      <formula>NOT(ISERROR(SEARCH("Booked",Q15)))</formula>
    </cfRule>
    <cfRule type="containsText" dxfId="1326" priority="1787" operator="containsText" text="Available">
      <formula>NOT(ISERROR(SEARCH("Available",Q15)))</formula>
    </cfRule>
    <cfRule type="containsText" dxfId="1325" priority="1788" operator="containsText" text="2nd Option">
      <formula>NOT(ISERROR(SEARCH("2nd Option",Q15)))</formula>
    </cfRule>
    <cfRule type="containsText" dxfId="1324" priority="1789" operator="containsText" text="1st Option">
      <formula>NOT(ISERROR(SEARCH("1st Option",Q15)))</formula>
    </cfRule>
  </conditionalFormatting>
  <conditionalFormatting sqref="L37:L38 L40">
    <cfRule type="containsText" dxfId="1323" priority="1765" operator="containsText" text="Re-sent">
      <formula>NOT(ISERROR(SEARCH("Re-sent",L37)))</formula>
    </cfRule>
    <cfRule type="containsText" dxfId="1322" priority="1766" operator="containsText" text="Sent">
      <formula>NOT(ISERROR(SEARCH("Sent",L37)))</formula>
    </cfRule>
    <cfRule type="containsText" dxfId="1321" priority="1767" operator="containsText" text="Yes">
      <formula>NOT(ISERROR(SEARCH("Yes",L37)))</formula>
    </cfRule>
    <cfRule type="containsText" dxfId="1320" priority="1768" operator="containsText" text="TBC">
      <formula>NOT(ISERROR(SEARCH("TBC",L37)))</formula>
    </cfRule>
    <cfRule type="containsText" dxfId="1319" priority="1770" operator="containsText" text="Yes">
      <formula>NOT(ISERROR(SEARCH("Yes",L37)))</formula>
    </cfRule>
  </conditionalFormatting>
  <conditionalFormatting sqref="L38 L40">
    <cfRule type="containsText" dxfId="1318" priority="1769" operator="containsText" text="TBC">
      <formula>NOT(ISERROR(SEARCH("TBC",L38)))</formula>
    </cfRule>
  </conditionalFormatting>
  <conditionalFormatting sqref="Q37:Q38 Q40">
    <cfRule type="containsText" dxfId="1317" priority="1760" operator="containsText" text="Challenge">
      <formula>NOT(ISERROR(SEARCH("Challenge",Q37)))</formula>
    </cfRule>
    <cfRule type="containsText" dxfId="1316" priority="1761" operator="containsText" text="Booked">
      <formula>NOT(ISERROR(SEARCH("Booked",Q37)))</formula>
    </cfRule>
    <cfRule type="containsText" dxfId="1315" priority="1762" operator="containsText" text="Available">
      <formula>NOT(ISERROR(SEARCH("Available",Q37)))</formula>
    </cfRule>
    <cfRule type="containsText" dxfId="1314" priority="1763" operator="containsText" text="2nd Option">
      <formula>NOT(ISERROR(SEARCH("2nd Option",Q37)))</formula>
    </cfRule>
    <cfRule type="containsText" dxfId="1313" priority="1764" operator="containsText" text="1st Option">
      <formula>NOT(ISERROR(SEARCH("1st Option",Q37)))</formula>
    </cfRule>
  </conditionalFormatting>
  <conditionalFormatting sqref="L40">
    <cfRule type="containsText" dxfId="1312" priority="1758" operator="containsText" text="Sent ">
      <formula>NOT(ISERROR(SEARCH("Sent ",L40)))</formula>
    </cfRule>
  </conditionalFormatting>
  <conditionalFormatting sqref="L46">
    <cfRule type="containsText" dxfId="1311" priority="1745" operator="containsText" text="Sent ">
      <formula>NOT(ISERROR(SEARCH("Sent ",L46)))</formula>
    </cfRule>
  </conditionalFormatting>
  <conditionalFormatting sqref="L52">
    <cfRule type="containsText" dxfId="1310" priority="1732" operator="containsText" text="Sent ">
      <formula>NOT(ISERROR(SEARCH("Sent ",L52)))</formula>
    </cfRule>
  </conditionalFormatting>
  <conditionalFormatting sqref="L64:L65">
    <cfRule type="containsText" dxfId="1309" priority="1726" operator="containsText" text="Re-sent">
      <formula>NOT(ISERROR(SEARCH("Re-sent",L64)))</formula>
    </cfRule>
    <cfRule type="containsText" dxfId="1308" priority="1727" operator="containsText" text="Sent">
      <formula>NOT(ISERROR(SEARCH("Sent",L64)))</formula>
    </cfRule>
    <cfRule type="containsText" dxfId="1307" priority="1728" operator="containsText" text="Yes">
      <formula>NOT(ISERROR(SEARCH("Yes",L64)))</formula>
    </cfRule>
    <cfRule type="containsText" dxfId="1306" priority="1729" operator="containsText" text="TBC">
      <formula>NOT(ISERROR(SEARCH("TBC",L64)))</formula>
    </cfRule>
    <cfRule type="containsText" dxfId="1305" priority="1731" operator="containsText" text="Yes">
      <formula>NOT(ISERROR(SEARCH("Yes",L64)))</formula>
    </cfRule>
  </conditionalFormatting>
  <conditionalFormatting sqref="Q64:Q65">
    <cfRule type="containsText" dxfId="1304" priority="1721" operator="containsText" text="Challenge">
      <formula>NOT(ISERROR(SEARCH("Challenge",Q64)))</formula>
    </cfRule>
    <cfRule type="containsText" dxfId="1303" priority="1722" operator="containsText" text="Booked">
      <formula>NOT(ISERROR(SEARCH("Booked",Q64)))</formula>
    </cfRule>
    <cfRule type="containsText" dxfId="1302" priority="1723" operator="containsText" text="Available">
      <formula>NOT(ISERROR(SEARCH("Available",Q64)))</formula>
    </cfRule>
    <cfRule type="containsText" dxfId="1301" priority="1724" operator="containsText" text="2nd Option">
      <formula>NOT(ISERROR(SEARCH("2nd Option",Q64)))</formula>
    </cfRule>
    <cfRule type="containsText" dxfId="1300" priority="1725" operator="containsText" text="1st Option">
      <formula>NOT(ISERROR(SEARCH("1st Option",Q64)))</formula>
    </cfRule>
  </conditionalFormatting>
  <conditionalFormatting sqref="L68:L69 L71">
    <cfRule type="containsText" dxfId="1299" priority="1713" operator="containsText" text="Re-sent">
      <formula>NOT(ISERROR(SEARCH("Re-sent",L68)))</formula>
    </cfRule>
    <cfRule type="containsText" dxfId="1298" priority="1714" operator="containsText" text="Sent">
      <formula>NOT(ISERROR(SEARCH("Sent",L68)))</formula>
    </cfRule>
    <cfRule type="containsText" dxfId="1297" priority="1715" operator="containsText" text="Yes">
      <formula>NOT(ISERROR(SEARCH("Yes",L68)))</formula>
    </cfRule>
    <cfRule type="containsText" dxfId="1296" priority="1716" operator="containsText" text="TBC">
      <formula>NOT(ISERROR(SEARCH("TBC",L68)))</formula>
    </cfRule>
    <cfRule type="containsText" dxfId="1295" priority="1718" operator="containsText" text="Yes">
      <formula>NOT(ISERROR(SEARCH("Yes",L68)))</formula>
    </cfRule>
  </conditionalFormatting>
  <conditionalFormatting sqref="L71">
    <cfRule type="containsText" dxfId="1294" priority="1717" operator="containsText" text="TBC">
      <formula>NOT(ISERROR(SEARCH("TBC",L71)))</formula>
    </cfRule>
  </conditionalFormatting>
  <conditionalFormatting sqref="Q68:Q69 Q71">
    <cfRule type="containsText" dxfId="1293" priority="1708" operator="containsText" text="Challenge">
      <formula>NOT(ISERROR(SEARCH("Challenge",Q68)))</formula>
    </cfRule>
    <cfRule type="containsText" dxfId="1292" priority="1709" operator="containsText" text="Booked">
      <formula>NOT(ISERROR(SEARCH("Booked",Q68)))</formula>
    </cfRule>
    <cfRule type="containsText" dxfId="1291" priority="1710" operator="containsText" text="Available">
      <formula>NOT(ISERROR(SEARCH("Available",Q68)))</formula>
    </cfRule>
    <cfRule type="containsText" dxfId="1290" priority="1711" operator="containsText" text="2nd Option">
      <formula>NOT(ISERROR(SEARCH("2nd Option",Q68)))</formula>
    </cfRule>
    <cfRule type="containsText" dxfId="1289" priority="1712" operator="containsText" text="1st Option">
      <formula>NOT(ISERROR(SEARCH("1st Option",Q68)))</formula>
    </cfRule>
  </conditionalFormatting>
  <conditionalFormatting sqref="L71">
    <cfRule type="containsText" dxfId="1288" priority="1706" operator="containsText" text="Sent ">
      <formula>NOT(ISERROR(SEARCH("Sent ",L71)))</formula>
    </cfRule>
  </conditionalFormatting>
  <conditionalFormatting sqref="L79">
    <cfRule type="containsText" dxfId="1287" priority="1704" operator="containsText" text="TBC">
      <formula>NOT(ISERROR(SEARCH("TBC",L79)))</formula>
    </cfRule>
  </conditionalFormatting>
  <conditionalFormatting sqref="L79">
    <cfRule type="containsText" dxfId="1286" priority="1693" operator="containsText" text="Sent ">
      <formula>NOT(ISERROR(SEARCH("Sent ",L79)))</formula>
    </cfRule>
  </conditionalFormatting>
  <conditionalFormatting sqref="L7">
    <cfRule type="containsText" dxfId="1285" priority="1686" operator="containsText" text="Re-sent">
      <formula>NOT(ISERROR(SEARCH("Re-sent",L7)))</formula>
    </cfRule>
    <cfRule type="containsText" dxfId="1284" priority="1687" operator="containsText" text="Sent">
      <formula>NOT(ISERROR(SEARCH("Sent",L7)))</formula>
    </cfRule>
    <cfRule type="containsText" dxfId="1283" priority="1688" operator="containsText" text="Yes">
      <formula>NOT(ISERROR(SEARCH("Yes",L7)))</formula>
    </cfRule>
    <cfRule type="containsText" dxfId="1282" priority="1689" operator="containsText" text="TBC">
      <formula>NOT(ISERROR(SEARCH("TBC",L7)))</formula>
    </cfRule>
    <cfRule type="containsText" dxfId="1281" priority="1692" operator="containsText" text="Yes">
      <formula>NOT(ISERROR(SEARCH("Yes",L7)))</formula>
    </cfRule>
  </conditionalFormatting>
  <conditionalFormatting sqref="L7">
    <cfRule type="containsText" dxfId="1280" priority="1691" operator="containsText" text="TBC">
      <formula>NOT(ISERROR(SEARCH("TBC",L7)))</formula>
    </cfRule>
  </conditionalFormatting>
  <conditionalFormatting sqref="L7">
    <cfRule type="containsText" dxfId="1279" priority="1690" operator="containsText" text="Sent ">
      <formula>NOT(ISERROR(SEARCH("Sent ",L7)))</formula>
    </cfRule>
  </conditionalFormatting>
  <conditionalFormatting sqref="Q7">
    <cfRule type="containsText" dxfId="1278" priority="1681" operator="containsText" text="Challenge">
      <formula>NOT(ISERROR(SEARCH("Challenge",Q7)))</formula>
    </cfRule>
    <cfRule type="containsText" dxfId="1277" priority="1682" operator="containsText" text="Booked">
      <formula>NOT(ISERROR(SEARCH("Booked",Q7)))</formula>
    </cfRule>
    <cfRule type="containsText" dxfId="1276" priority="1683" operator="containsText" text="Available">
      <formula>NOT(ISERROR(SEARCH("Available",Q7)))</formula>
    </cfRule>
    <cfRule type="containsText" dxfId="1275" priority="1684" operator="containsText" text="2nd Option">
      <formula>NOT(ISERROR(SEARCH("2nd Option",Q7)))</formula>
    </cfRule>
    <cfRule type="containsText" dxfId="1274" priority="1685" operator="containsText" text="1st Option">
      <formula>NOT(ISERROR(SEARCH("1st Option",Q7)))</formula>
    </cfRule>
  </conditionalFormatting>
  <conditionalFormatting sqref="L6">
    <cfRule type="containsText" dxfId="1273" priority="1673" operator="containsText" text="Re-sent">
      <formula>NOT(ISERROR(SEARCH("Re-sent",L6)))</formula>
    </cfRule>
    <cfRule type="containsText" dxfId="1272" priority="1674" operator="containsText" text="Sent">
      <formula>NOT(ISERROR(SEARCH("Sent",L6)))</formula>
    </cfRule>
    <cfRule type="containsText" dxfId="1271" priority="1675" operator="containsText" text="Yes">
      <formula>NOT(ISERROR(SEARCH("Yes",L6)))</formula>
    </cfRule>
    <cfRule type="containsText" dxfId="1270" priority="1676" operator="containsText" text="TBC">
      <formula>NOT(ISERROR(SEARCH("TBC",L6)))</formula>
    </cfRule>
    <cfRule type="containsText" dxfId="1269" priority="1679" operator="containsText" text="Yes">
      <formula>NOT(ISERROR(SEARCH("Yes",L6)))</formula>
    </cfRule>
  </conditionalFormatting>
  <conditionalFormatting sqref="L6">
    <cfRule type="containsText" dxfId="1268" priority="1678" operator="containsText" text="TBC">
      <formula>NOT(ISERROR(SEARCH("TBC",L6)))</formula>
    </cfRule>
  </conditionalFormatting>
  <conditionalFormatting sqref="L6">
    <cfRule type="containsText" dxfId="1267" priority="1677" operator="containsText" text="Sent ">
      <formula>NOT(ISERROR(SEARCH("Sent ",L6)))</formula>
    </cfRule>
  </conditionalFormatting>
  <conditionalFormatting sqref="Q6">
    <cfRule type="containsText" dxfId="1266" priority="1668" operator="containsText" text="Challenge">
      <formula>NOT(ISERROR(SEARCH("Challenge",Q6)))</formula>
    </cfRule>
    <cfRule type="containsText" dxfId="1265" priority="1669" operator="containsText" text="Booked">
      <formula>NOT(ISERROR(SEARCH("Booked",Q6)))</formula>
    </cfRule>
    <cfRule type="containsText" dxfId="1264" priority="1670" operator="containsText" text="Available">
      <formula>NOT(ISERROR(SEARCH("Available",Q6)))</formula>
    </cfRule>
    <cfRule type="containsText" dxfId="1263" priority="1671" operator="containsText" text="2nd Option">
      <formula>NOT(ISERROR(SEARCH("2nd Option",Q6)))</formula>
    </cfRule>
    <cfRule type="containsText" dxfId="1262" priority="1672" operator="containsText" text="1st Option">
      <formula>NOT(ISERROR(SEARCH("1st Option",Q6)))</formula>
    </cfRule>
  </conditionalFormatting>
  <conditionalFormatting sqref="L97">
    <cfRule type="containsText" dxfId="1261" priority="1665" operator="containsText" text="TBC">
      <formula>NOT(ISERROR(SEARCH("TBC",L97)))</formula>
    </cfRule>
  </conditionalFormatting>
  <conditionalFormatting sqref="L97">
    <cfRule type="containsText" dxfId="1260" priority="1654" operator="containsText" text="Sent ">
      <formula>NOT(ISERROR(SEARCH("Sent ",L97)))</formula>
    </cfRule>
  </conditionalFormatting>
  <conditionalFormatting sqref="L98:L101">
    <cfRule type="containsText" dxfId="1259" priority="1648" operator="containsText" text="Re-sent">
      <formula>NOT(ISERROR(SEARCH("Re-sent",L98)))</formula>
    </cfRule>
    <cfRule type="containsText" dxfId="1258" priority="1649" operator="containsText" text="Sent">
      <formula>NOT(ISERROR(SEARCH("Sent",L98)))</formula>
    </cfRule>
    <cfRule type="containsText" dxfId="1257" priority="1650" operator="containsText" text="Yes">
      <formula>NOT(ISERROR(SEARCH("Yes",L98)))</formula>
    </cfRule>
    <cfRule type="containsText" dxfId="1256" priority="1651" operator="containsText" text="TBC">
      <formula>NOT(ISERROR(SEARCH("TBC",L98)))</formula>
    </cfRule>
    <cfRule type="containsText" dxfId="1255" priority="1653" operator="containsText" text="Yes">
      <formula>NOT(ISERROR(SEARCH("Yes",L98)))</formula>
    </cfRule>
  </conditionalFormatting>
  <conditionalFormatting sqref="L101">
    <cfRule type="containsText" dxfId="1254" priority="1652" operator="containsText" text="TBC">
      <formula>NOT(ISERROR(SEARCH("TBC",L101)))</formula>
    </cfRule>
  </conditionalFormatting>
  <conditionalFormatting sqref="Q98:Q101">
    <cfRule type="containsText" dxfId="1253" priority="1643" operator="containsText" text="Challenge">
      <formula>NOT(ISERROR(SEARCH("Challenge",Q98)))</formula>
    </cfRule>
    <cfRule type="containsText" dxfId="1252" priority="1644" operator="containsText" text="Booked">
      <formula>NOT(ISERROR(SEARCH("Booked",Q98)))</formula>
    </cfRule>
    <cfRule type="containsText" dxfId="1251" priority="1645" operator="containsText" text="Available">
      <formula>NOT(ISERROR(SEARCH("Available",Q98)))</formula>
    </cfRule>
    <cfRule type="containsText" dxfId="1250" priority="1646" operator="containsText" text="2nd Option">
      <formula>NOT(ISERROR(SEARCH("2nd Option",Q98)))</formula>
    </cfRule>
    <cfRule type="containsText" dxfId="1249" priority="1647" operator="containsText" text="1st Option">
      <formula>NOT(ISERROR(SEARCH("1st Option",Q98)))</formula>
    </cfRule>
  </conditionalFormatting>
  <conditionalFormatting sqref="L101">
    <cfRule type="containsText" dxfId="1248" priority="1641" operator="containsText" text="Sent ">
      <formula>NOT(ISERROR(SEARCH("Sent ",L101)))</formula>
    </cfRule>
  </conditionalFormatting>
  <conditionalFormatting sqref="L102:L105">
    <cfRule type="containsText" dxfId="1247" priority="1635" operator="containsText" text="Re-sent">
      <formula>NOT(ISERROR(SEARCH("Re-sent",L102)))</formula>
    </cfRule>
    <cfRule type="containsText" dxfId="1246" priority="1636" operator="containsText" text="Sent">
      <formula>NOT(ISERROR(SEARCH("Sent",L102)))</formula>
    </cfRule>
    <cfRule type="containsText" dxfId="1245" priority="1637" operator="containsText" text="Yes">
      <formula>NOT(ISERROR(SEARCH("Yes",L102)))</formula>
    </cfRule>
    <cfRule type="containsText" dxfId="1244" priority="1638" operator="containsText" text="TBC">
      <formula>NOT(ISERROR(SEARCH("TBC",L102)))</formula>
    </cfRule>
    <cfRule type="containsText" dxfId="1243" priority="1640" operator="containsText" text="Yes">
      <formula>NOT(ISERROR(SEARCH("Yes",L102)))</formula>
    </cfRule>
  </conditionalFormatting>
  <conditionalFormatting sqref="L105">
    <cfRule type="containsText" dxfId="1242" priority="1639" operator="containsText" text="TBC">
      <formula>NOT(ISERROR(SEARCH("TBC",L105)))</formula>
    </cfRule>
  </conditionalFormatting>
  <conditionalFormatting sqref="Q103:Q105">
    <cfRule type="containsText" dxfId="1241" priority="1630" operator="containsText" text="Challenge">
      <formula>NOT(ISERROR(SEARCH("Challenge",Q103)))</formula>
    </cfRule>
    <cfRule type="containsText" dxfId="1240" priority="1631" operator="containsText" text="Booked">
      <formula>NOT(ISERROR(SEARCH("Booked",Q103)))</formula>
    </cfRule>
    <cfRule type="containsText" dxfId="1239" priority="1632" operator="containsText" text="Available">
      <formula>NOT(ISERROR(SEARCH("Available",Q103)))</formula>
    </cfRule>
    <cfRule type="containsText" dxfId="1238" priority="1633" operator="containsText" text="2nd Option">
      <formula>NOT(ISERROR(SEARCH("2nd Option",Q103)))</formula>
    </cfRule>
    <cfRule type="containsText" dxfId="1237" priority="1634" operator="containsText" text="1st Option">
      <formula>NOT(ISERROR(SEARCH("1st Option",Q103)))</formula>
    </cfRule>
  </conditionalFormatting>
  <conditionalFormatting sqref="L105">
    <cfRule type="containsText" dxfId="1236" priority="1628" operator="containsText" text="Sent ">
      <formula>NOT(ISERROR(SEARCH("Sent ",L105)))</formula>
    </cfRule>
  </conditionalFormatting>
  <conditionalFormatting sqref="L34">
    <cfRule type="containsText" dxfId="1235" priority="1586" operator="containsText" text="Re-sent">
      <formula>NOT(ISERROR(SEARCH("Re-sent",L34)))</formula>
    </cfRule>
    <cfRule type="containsText" dxfId="1234" priority="1587" operator="containsText" text="Sent">
      <formula>NOT(ISERROR(SEARCH("Sent",L34)))</formula>
    </cfRule>
    <cfRule type="containsText" dxfId="1233" priority="1588" operator="containsText" text="Yes">
      <formula>NOT(ISERROR(SEARCH("Yes",L34)))</formula>
    </cfRule>
    <cfRule type="containsText" dxfId="1232" priority="1589" operator="containsText" text="TBC">
      <formula>NOT(ISERROR(SEARCH("TBC",L34)))</formula>
    </cfRule>
    <cfRule type="containsText" dxfId="1231" priority="1591" operator="containsText" text="Yes">
      <formula>NOT(ISERROR(SEARCH("Yes",L34)))</formula>
    </cfRule>
  </conditionalFormatting>
  <conditionalFormatting sqref="L34">
    <cfRule type="containsText" dxfId="1230" priority="1590" operator="containsText" text="TBC">
      <formula>NOT(ISERROR(SEARCH("TBC",L34)))</formula>
    </cfRule>
  </conditionalFormatting>
  <conditionalFormatting sqref="Q34">
    <cfRule type="containsText" dxfId="1229" priority="1581" operator="containsText" text="Challenge">
      <formula>NOT(ISERROR(SEARCH("Challenge",Q34)))</formula>
    </cfRule>
    <cfRule type="containsText" dxfId="1228" priority="1582" operator="containsText" text="Booked">
      <formula>NOT(ISERROR(SEARCH("Booked",Q34)))</formula>
    </cfRule>
    <cfRule type="containsText" dxfId="1227" priority="1583" operator="containsText" text="Available">
      <formula>NOT(ISERROR(SEARCH("Available",Q34)))</formula>
    </cfRule>
    <cfRule type="containsText" dxfId="1226" priority="1584" operator="containsText" text="2nd Option">
      <formula>NOT(ISERROR(SEARCH("2nd Option",Q34)))</formula>
    </cfRule>
    <cfRule type="containsText" dxfId="1225" priority="1585" operator="containsText" text="1st Option">
      <formula>NOT(ISERROR(SEARCH("1st Option",Q34)))</formula>
    </cfRule>
  </conditionalFormatting>
  <conditionalFormatting sqref="L12:L13">
    <cfRule type="containsText" dxfId="1224" priority="1571" operator="containsText" text="Re-sent">
      <formula>NOT(ISERROR(SEARCH("Re-sent",L12)))</formula>
    </cfRule>
    <cfRule type="containsText" dxfId="1223" priority="1572" operator="containsText" text="Sent">
      <formula>NOT(ISERROR(SEARCH("Sent",L12)))</formula>
    </cfRule>
    <cfRule type="containsText" dxfId="1222" priority="1573" operator="containsText" text="Yes">
      <formula>NOT(ISERROR(SEARCH("Yes",L12)))</formula>
    </cfRule>
    <cfRule type="containsText" dxfId="1221" priority="1574" operator="containsText" text="TBC">
      <formula>NOT(ISERROR(SEARCH("TBC",L12)))</formula>
    </cfRule>
    <cfRule type="containsText" dxfId="1220" priority="1575" operator="containsText" text="Yes">
      <formula>NOT(ISERROR(SEARCH("Yes",L12)))</formula>
    </cfRule>
  </conditionalFormatting>
  <conditionalFormatting sqref="Q12:Q13">
    <cfRule type="containsText" dxfId="1219" priority="1566" operator="containsText" text="Challenge">
      <formula>NOT(ISERROR(SEARCH("Challenge",Q12)))</formula>
    </cfRule>
    <cfRule type="containsText" dxfId="1218" priority="1567" operator="containsText" text="Booked">
      <formula>NOT(ISERROR(SEARCH("Booked",Q12)))</formula>
    </cfRule>
    <cfRule type="containsText" dxfId="1217" priority="1568" operator="containsText" text="Available">
      <formula>NOT(ISERROR(SEARCH("Available",Q12)))</formula>
    </cfRule>
    <cfRule type="containsText" dxfId="1216" priority="1569" operator="containsText" text="2nd Option">
      <formula>NOT(ISERROR(SEARCH("2nd Option",Q12)))</formula>
    </cfRule>
    <cfRule type="containsText" dxfId="1215" priority="1570" operator="containsText" text="1st Option">
      <formula>NOT(ISERROR(SEARCH("1st Option",Q12)))</formula>
    </cfRule>
  </conditionalFormatting>
  <conditionalFormatting sqref="L22:L23">
    <cfRule type="containsText" dxfId="1214" priority="1558" operator="containsText" text="Re-sent">
      <formula>NOT(ISERROR(SEARCH("Re-sent",L22)))</formula>
    </cfRule>
    <cfRule type="containsText" dxfId="1213" priority="1559" operator="containsText" text="Sent">
      <formula>NOT(ISERROR(SEARCH("Sent",L22)))</formula>
    </cfRule>
    <cfRule type="containsText" dxfId="1212" priority="1560" operator="containsText" text="Yes">
      <formula>NOT(ISERROR(SEARCH("Yes",L22)))</formula>
    </cfRule>
    <cfRule type="containsText" dxfId="1211" priority="1561" operator="containsText" text="TBC">
      <formula>NOT(ISERROR(SEARCH("TBC",L22)))</formula>
    </cfRule>
    <cfRule type="containsText" dxfId="1210" priority="1564" operator="containsText" text="Yes">
      <formula>NOT(ISERROR(SEARCH("Yes",L22)))</formula>
    </cfRule>
  </conditionalFormatting>
  <conditionalFormatting sqref="L22:L23">
    <cfRule type="containsText" dxfId="1209" priority="1563" operator="containsText" text="TBC">
      <formula>NOT(ISERROR(SEARCH("TBC",L22)))</formula>
    </cfRule>
  </conditionalFormatting>
  <conditionalFormatting sqref="L22:L23">
    <cfRule type="containsText" dxfId="1208" priority="1562" operator="containsText" text="Sent ">
      <formula>NOT(ISERROR(SEARCH("Sent ",L22)))</formula>
    </cfRule>
  </conditionalFormatting>
  <conditionalFormatting sqref="L36">
    <cfRule type="containsText" dxfId="1207" priority="1553" operator="containsText" text="Re-sent">
      <formula>NOT(ISERROR(SEARCH("Re-sent",L36)))</formula>
    </cfRule>
    <cfRule type="containsText" dxfId="1206" priority="1554" operator="containsText" text="Sent">
      <formula>NOT(ISERROR(SEARCH("Sent",L36)))</formula>
    </cfRule>
    <cfRule type="containsText" dxfId="1205" priority="1555" operator="containsText" text="Yes">
      <formula>NOT(ISERROR(SEARCH("Yes",L36)))</formula>
    </cfRule>
    <cfRule type="containsText" dxfId="1204" priority="1556" operator="containsText" text="TBC">
      <formula>NOT(ISERROR(SEARCH("TBC",L36)))</formula>
    </cfRule>
    <cfRule type="containsText" dxfId="1203" priority="1557" operator="containsText" text="Yes">
      <formula>NOT(ISERROR(SEARCH("Yes",L36)))</formula>
    </cfRule>
  </conditionalFormatting>
  <conditionalFormatting sqref="Q36">
    <cfRule type="containsText" dxfId="1202" priority="1548" operator="containsText" text="Challenge">
      <formula>NOT(ISERROR(SEARCH("Challenge",Q36)))</formula>
    </cfRule>
    <cfRule type="containsText" dxfId="1201" priority="1549" operator="containsText" text="Booked">
      <formula>NOT(ISERROR(SEARCH("Booked",Q36)))</formula>
    </cfRule>
    <cfRule type="containsText" dxfId="1200" priority="1550" operator="containsText" text="Available">
      <formula>NOT(ISERROR(SEARCH("Available",Q36)))</formula>
    </cfRule>
    <cfRule type="containsText" dxfId="1199" priority="1551" operator="containsText" text="2nd Option">
      <formula>NOT(ISERROR(SEARCH("2nd Option",Q36)))</formula>
    </cfRule>
    <cfRule type="containsText" dxfId="1198" priority="1552" operator="containsText" text="1st Option">
      <formula>NOT(ISERROR(SEARCH("1st Option",Q36)))</formula>
    </cfRule>
  </conditionalFormatting>
  <conditionalFormatting sqref="L35">
    <cfRule type="containsText" dxfId="1197" priority="1543" operator="containsText" text="Re-sent">
      <formula>NOT(ISERROR(SEARCH("Re-sent",L35)))</formula>
    </cfRule>
    <cfRule type="containsText" dxfId="1196" priority="1544" operator="containsText" text="Sent">
      <formula>NOT(ISERROR(SEARCH("Sent",L35)))</formula>
    </cfRule>
    <cfRule type="containsText" dxfId="1195" priority="1545" operator="containsText" text="Yes">
      <formula>NOT(ISERROR(SEARCH("Yes",L35)))</formula>
    </cfRule>
    <cfRule type="containsText" dxfId="1194" priority="1546" operator="containsText" text="TBC">
      <formula>NOT(ISERROR(SEARCH("TBC",L35)))</formula>
    </cfRule>
    <cfRule type="containsText" dxfId="1193" priority="1547" operator="containsText" text="Yes">
      <formula>NOT(ISERROR(SEARCH("Yes",L35)))</formula>
    </cfRule>
  </conditionalFormatting>
  <conditionalFormatting sqref="Q35">
    <cfRule type="containsText" dxfId="1192" priority="1538" operator="containsText" text="Challenge">
      <formula>NOT(ISERROR(SEARCH("Challenge",Q35)))</formula>
    </cfRule>
    <cfRule type="containsText" dxfId="1191" priority="1539" operator="containsText" text="Booked">
      <formula>NOT(ISERROR(SEARCH("Booked",Q35)))</formula>
    </cfRule>
    <cfRule type="containsText" dxfId="1190" priority="1540" operator="containsText" text="Available">
      <formula>NOT(ISERROR(SEARCH("Available",Q35)))</formula>
    </cfRule>
    <cfRule type="containsText" dxfId="1189" priority="1541" operator="containsText" text="2nd Option">
      <formula>NOT(ISERROR(SEARCH("2nd Option",Q35)))</formula>
    </cfRule>
    <cfRule type="containsText" dxfId="1188" priority="1542" operator="containsText" text="1st Option">
      <formula>NOT(ISERROR(SEARCH("1st Option",Q35)))</formula>
    </cfRule>
  </conditionalFormatting>
  <conditionalFormatting sqref="Q10">
    <cfRule type="containsText" dxfId="1187" priority="1516" operator="containsText" text="Challenge">
      <formula>NOT(ISERROR(SEARCH("Challenge",Q10)))</formula>
    </cfRule>
    <cfRule type="containsText" dxfId="1186" priority="1517" operator="containsText" text="Booked">
      <formula>NOT(ISERROR(SEARCH("Booked",Q10)))</formula>
    </cfRule>
    <cfRule type="containsText" dxfId="1185" priority="1518" operator="containsText" text="Available">
      <formula>NOT(ISERROR(SEARCH("Available",Q10)))</formula>
    </cfRule>
    <cfRule type="containsText" dxfId="1184" priority="1519" operator="containsText" text="2nd Option">
      <formula>NOT(ISERROR(SEARCH("2nd Option",Q10)))</formula>
    </cfRule>
    <cfRule type="containsText" dxfId="1183" priority="1520" operator="containsText" text="1st Option">
      <formula>NOT(ISERROR(SEARCH("1st Option",Q10)))</formula>
    </cfRule>
  </conditionalFormatting>
  <conditionalFormatting sqref="L10">
    <cfRule type="containsText" dxfId="1182" priority="1521" operator="containsText" text="Re-sent">
      <formula>NOT(ISERROR(SEARCH("Re-sent",L10)))</formula>
    </cfRule>
    <cfRule type="containsText" dxfId="1181" priority="1522" operator="containsText" text="Sent">
      <formula>NOT(ISERROR(SEARCH("Sent",L10)))</formula>
    </cfRule>
    <cfRule type="containsText" dxfId="1180" priority="1523" operator="containsText" text="Yes">
      <formula>NOT(ISERROR(SEARCH("Yes",L10)))</formula>
    </cfRule>
    <cfRule type="containsText" dxfId="1179" priority="1524" operator="containsText" text="TBC">
      <formula>NOT(ISERROR(SEARCH("TBC",L10)))</formula>
    </cfRule>
    <cfRule type="containsText" dxfId="1178" priority="1527" operator="containsText" text="Yes">
      <formula>NOT(ISERROR(SEARCH("Yes",L10)))</formula>
    </cfRule>
  </conditionalFormatting>
  <conditionalFormatting sqref="L10">
    <cfRule type="containsText" dxfId="1177" priority="1526" operator="containsText" text="TBC">
      <formula>NOT(ISERROR(SEARCH("TBC",L10)))</formula>
    </cfRule>
  </conditionalFormatting>
  <conditionalFormatting sqref="L10">
    <cfRule type="containsText" dxfId="1176" priority="1525" operator="containsText" text="Sent ">
      <formula>NOT(ISERROR(SEARCH("Sent ",L10)))</formula>
    </cfRule>
  </conditionalFormatting>
  <conditionalFormatting sqref="L16">
    <cfRule type="containsText" dxfId="1175" priority="1511" operator="containsText" text="Re-sent">
      <formula>NOT(ISERROR(SEARCH("Re-sent",L16)))</formula>
    </cfRule>
    <cfRule type="containsText" dxfId="1174" priority="1512" operator="containsText" text="Sent">
      <formula>NOT(ISERROR(SEARCH("Sent",L16)))</formula>
    </cfRule>
    <cfRule type="containsText" dxfId="1173" priority="1513" operator="containsText" text="Yes">
      <formula>NOT(ISERROR(SEARCH("Yes",L16)))</formula>
    </cfRule>
    <cfRule type="containsText" dxfId="1172" priority="1514" operator="containsText" text="TBC">
      <formula>NOT(ISERROR(SEARCH("TBC",L16)))</formula>
    </cfRule>
    <cfRule type="containsText" dxfId="1171" priority="1515" operator="containsText" text="Yes">
      <formula>NOT(ISERROR(SEARCH("Yes",L16)))</formula>
    </cfRule>
  </conditionalFormatting>
  <conditionalFormatting sqref="Q16">
    <cfRule type="containsText" dxfId="1170" priority="1506" operator="containsText" text="Challenge">
      <formula>NOT(ISERROR(SEARCH("Challenge",Q16)))</formula>
    </cfRule>
    <cfRule type="containsText" dxfId="1169" priority="1507" operator="containsText" text="Booked">
      <formula>NOT(ISERROR(SEARCH("Booked",Q16)))</formula>
    </cfRule>
    <cfRule type="containsText" dxfId="1168" priority="1508" operator="containsText" text="Available">
      <formula>NOT(ISERROR(SEARCH("Available",Q16)))</formula>
    </cfRule>
    <cfRule type="containsText" dxfId="1167" priority="1509" operator="containsText" text="2nd Option">
      <formula>NOT(ISERROR(SEARCH("2nd Option",Q16)))</formula>
    </cfRule>
    <cfRule type="containsText" dxfId="1166" priority="1510" operator="containsText" text="1st Option">
      <formula>NOT(ISERROR(SEARCH("1st Option",Q16)))</formula>
    </cfRule>
  </conditionalFormatting>
  <conditionalFormatting sqref="L8">
    <cfRule type="containsText" dxfId="1165" priority="1499" operator="containsText" text="Re-sent">
      <formula>NOT(ISERROR(SEARCH("Re-sent",L8)))</formula>
    </cfRule>
    <cfRule type="containsText" dxfId="1164" priority="1500" operator="containsText" text="Sent">
      <formula>NOT(ISERROR(SEARCH("Sent",L8)))</formula>
    </cfRule>
    <cfRule type="containsText" dxfId="1163" priority="1501" operator="containsText" text="Yes">
      <formula>NOT(ISERROR(SEARCH("Yes",L8)))</formula>
    </cfRule>
    <cfRule type="containsText" dxfId="1162" priority="1502" operator="containsText" text="TBC">
      <formula>NOT(ISERROR(SEARCH("TBC",L8)))</formula>
    </cfRule>
    <cfRule type="containsText" dxfId="1161" priority="1505" operator="containsText" text="Yes">
      <formula>NOT(ISERROR(SEARCH("Yes",L8)))</formula>
    </cfRule>
  </conditionalFormatting>
  <conditionalFormatting sqref="L8">
    <cfRule type="containsText" dxfId="1160" priority="1504" operator="containsText" text="TBC">
      <formula>NOT(ISERROR(SEARCH("TBC",L8)))</formula>
    </cfRule>
  </conditionalFormatting>
  <conditionalFormatting sqref="L8">
    <cfRule type="containsText" dxfId="1159" priority="1503" operator="containsText" text="Sent ">
      <formula>NOT(ISERROR(SEARCH("Sent ",L8)))</formula>
    </cfRule>
  </conditionalFormatting>
  <conditionalFormatting sqref="Q8">
    <cfRule type="containsText" dxfId="1158" priority="1494" operator="containsText" text="Challenge">
      <formula>NOT(ISERROR(SEARCH("Challenge",Q8)))</formula>
    </cfRule>
    <cfRule type="containsText" dxfId="1157" priority="1495" operator="containsText" text="Booked">
      <formula>NOT(ISERROR(SEARCH("Booked",Q8)))</formula>
    </cfRule>
    <cfRule type="containsText" dxfId="1156" priority="1496" operator="containsText" text="Available">
      <formula>NOT(ISERROR(SEARCH("Available",Q8)))</formula>
    </cfRule>
    <cfRule type="containsText" dxfId="1155" priority="1497" operator="containsText" text="2nd Option">
      <formula>NOT(ISERROR(SEARCH("2nd Option",Q8)))</formula>
    </cfRule>
    <cfRule type="containsText" dxfId="1154" priority="1498" operator="containsText" text="1st Option">
      <formula>NOT(ISERROR(SEARCH("1st Option",Q8)))</formula>
    </cfRule>
  </conditionalFormatting>
  <conditionalFormatting sqref="L11">
    <cfRule type="containsText" dxfId="1153" priority="1489" operator="containsText" text="Re-sent">
      <formula>NOT(ISERROR(SEARCH("Re-sent",L11)))</formula>
    </cfRule>
    <cfRule type="containsText" dxfId="1152" priority="1490" operator="containsText" text="Sent">
      <formula>NOT(ISERROR(SEARCH("Sent",L11)))</formula>
    </cfRule>
    <cfRule type="containsText" dxfId="1151" priority="1491" operator="containsText" text="Yes">
      <formula>NOT(ISERROR(SEARCH("Yes",L11)))</formula>
    </cfRule>
    <cfRule type="containsText" dxfId="1150" priority="1492" operator="containsText" text="TBC">
      <formula>NOT(ISERROR(SEARCH("TBC",L11)))</formula>
    </cfRule>
    <cfRule type="containsText" dxfId="1149" priority="1493" operator="containsText" text="Yes">
      <formula>NOT(ISERROR(SEARCH("Yes",L11)))</formula>
    </cfRule>
  </conditionalFormatting>
  <conditionalFormatting sqref="Q11">
    <cfRule type="containsText" dxfId="1148" priority="1484" operator="containsText" text="Challenge">
      <formula>NOT(ISERROR(SEARCH("Challenge",Q11)))</formula>
    </cfRule>
    <cfRule type="containsText" dxfId="1147" priority="1485" operator="containsText" text="Booked">
      <formula>NOT(ISERROR(SEARCH("Booked",Q11)))</formula>
    </cfRule>
    <cfRule type="containsText" dxfId="1146" priority="1486" operator="containsText" text="Available">
      <formula>NOT(ISERROR(SEARCH("Available",Q11)))</formula>
    </cfRule>
    <cfRule type="containsText" dxfId="1145" priority="1487" operator="containsText" text="2nd Option">
      <formula>NOT(ISERROR(SEARCH("2nd Option",Q11)))</formula>
    </cfRule>
    <cfRule type="containsText" dxfId="1144" priority="1488" operator="containsText" text="1st Option">
      <formula>NOT(ISERROR(SEARCH("1st Option",Q11)))</formula>
    </cfRule>
  </conditionalFormatting>
  <conditionalFormatting sqref="L17">
    <cfRule type="containsText" dxfId="1143" priority="1483" operator="containsText" text="TBC">
      <formula>NOT(ISERROR(SEARCH("TBC",L17)))</formula>
    </cfRule>
  </conditionalFormatting>
  <conditionalFormatting sqref="L17">
    <cfRule type="containsText" dxfId="1142" priority="1482" operator="containsText" text="Sent ">
      <formula>NOT(ISERROR(SEARCH("Sent ",L17)))</formula>
    </cfRule>
  </conditionalFormatting>
  <conditionalFormatting sqref="L15">
    <cfRule type="containsText" dxfId="1141" priority="1477" operator="containsText" text="Re-sent">
      <formula>NOT(ISERROR(SEARCH("Re-sent",L15)))</formula>
    </cfRule>
    <cfRule type="containsText" dxfId="1140" priority="1478" operator="containsText" text="Sent">
      <formula>NOT(ISERROR(SEARCH("Sent",L15)))</formula>
    </cfRule>
    <cfRule type="containsText" dxfId="1139" priority="1479" operator="containsText" text="Yes">
      <formula>NOT(ISERROR(SEARCH("Yes",L15)))</formula>
    </cfRule>
    <cfRule type="containsText" dxfId="1138" priority="1480" operator="containsText" text="TBC">
      <formula>NOT(ISERROR(SEARCH("TBC",L15)))</formula>
    </cfRule>
    <cfRule type="containsText" dxfId="1137" priority="1481" operator="containsText" text="Yes">
      <formula>NOT(ISERROR(SEARCH("Yes",L15)))</formula>
    </cfRule>
  </conditionalFormatting>
  <conditionalFormatting sqref="Q15">
    <cfRule type="containsText" dxfId="1136" priority="1472" operator="containsText" text="Challenge">
      <formula>NOT(ISERROR(SEARCH("Challenge",Q15)))</formula>
    </cfRule>
    <cfRule type="containsText" dxfId="1135" priority="1473" operator="containsText" text="Booked">
      <formula>NOT(ISERROR(SEARCH("Booked",Q15)))</formula>
    </cfRule>
    <cfRule type="containsText" dxfId="1134" priority="1474" operator="containsText" text="Available">
      <formula>NOT(ISERROR(SEARCH("Available",Q15)))</formula>
    </cfRule>
    <cfRule type="containsText" dxfId="1133" priority="1475" operator="containsText" text="2nd Option">
      <formula>NOT(ISERROR(SEARCH("2nd Option",Q15)))</formula>
    </cfRule>
    <cfRule type="containsText" dxfId="1132" priority="1476" operator="containsText" text="1st Option">
      <formula>NOT(ISERROR(SEARCH("1st Option",Q15)))</formula>
    </cfRule>
  </conditionalFormatting>
  <conditionalFormatting sqref="L72:L75">
    <cfRule type="containsText" dxfId="1131" priority="1466" operator="containsText" text="Re-sent">
      <formula>NOT(ISERROR(SEARCH("Re-sent",L72)))</formula>
    </cfRule>
    <cfRule type="containsText" dxfId="1130" priority="1467" operator="containsText" text="Sent">
      <formula>NOT(ISERROR(SEARCH("Sent",L72)))</formula>
    </cfRule>
    <cfRule type="containsText" dxfId="1129" priority="1468" operator="containsText" text="Yes">
      <formula>NOT(ISERROR(SEARCH("Yes",L72)))</formula>
    </cfRule>
    <cfRule type="containsText" dxfId="1128" priority="1469" operator="containsText" text="TBC">
      <formula>NOT(ISERROR(SEARCH("TBC",L72)))</formula>
    </cfRule>
    <cfRule type="containsText" dxfId="1127" priority="1471" operator="containsText" text="Yes">
      <formula>NOT(ISERROR(SEARCH("Yes",L72)))</formula>
    </cfRule>
  </conditionalFormatting>
  <conditionalFormatting sqref="L75">
    <cfRule type="containsText" dxfId="1126" priority="1470" operator="containsText" text="TBC">
      <formula>NOT(ISERROR(SEARCH("TBC",L75)))</formula>
    </cfRule>
  </conditionalFormatting>
  <conditionalFormatting sqref="Q72:Q75">
    <cfRule type="containsText" dxfId="1125" priority="1461" operator="containsText" text="Challenge">
      <formula>NOT(ISERROR(SEARCH("Challenge",Q72)))</formula>
    </cfRule>
    <cfRule type="containsText" dxfId="1124" priority="1462" operator="containsText" text="Booked">
      <formula>NOT(ISERROR(SEARCH("Booked",Q72)))</formula>
    </cfRule>
    <cfRule type="containsText" dxfId="1123" priority="1463" operator="containsText" text="Available">
      <formula>NOT(ISERROR(SEARCH("Available",Q72)))</formula>
    </cfRule>
    <cfRule type="containsText" dxfId="1122" priority="1464" operator="containsText" text="2nd Option">
      <formula>NOT(ISERROR(SEARCH("2nd Option",Q72)))</formula>
    </cfRule>
    <cfRule type="containsText" dxfId="1121" priority="1465" operator="containsText" text="1st Option">
      <formula>NOT(ISERROR(SEARCH("1st Option",Q72)))</formula>
    </cfRule>
  </conditionalFormatting>
  <conditionalFormatting sqref="L75">
    <cfRule type="containsText" dxfId="1120" priority="1459" operator="containsText" text="Sent ">
      <formula>NOT(ISERROR(SEARCH("Sent ",L75)))</formula>
    </cfRule>
  </conditionalFormatting>
  <conditionalFormatting sqref="L70">
    <cfRule type="containsText" dxfId="1119" priority="1431" operator="containsText" text="Re-sent">
      <formula>NOT(ISERROR(SEARCH("Re-sent",L70)))</formula>
    </cfRule>
    <cfRule type="containsText" dxfId="1118" priority="1432" operator="containsText" text="Sent">
      <formula>NOT(ISERROR(SEARCH("Sent",L70)))</formula>
    </cfRule>
    <cfRule type="containsText" dxfId="1117" priority="1433" operator="containsText" text="Yes">
      <formula>NOT(ISERROR(SEARCH("Yes",L70)))</formula>
    </cfRule>
    <cfRule type="containsText" dxfId="1116" priority="1434" operator="containsText" text="TBC">
      <formula>NOT(ISERROR(SEARCH("TBC",L70)))</formula>
    </cfRule>
    <cfRule type="containsText" dxfId="1115" priority="1436" operator="containsText" text="Yes">
      <formula>NOT(ISERROR(SEARCH("Yes",L70)))</formula>
    </cfRule>
  </conditionalFormatting>
  <conditionalFormatting sqref="L70">
    <cfRule type="containsText" dxfId="1114" priority="1435" operator="containsText" text="TBC">
      <formula>NOT(ISERROR(SEARCH("TBC",L70)))</formula>
    </cfRule>
  </conditionalFormatting>
  <conditionalFormatting sqref="Q70">
    <cfRule type="containsText" dxfId="1113" priority="1426" operator="containsText" text="Challenge">
      <formula>NOT(ISERROR(SEARCH("Challenge",Q70)))</formula>
    </cfRule>
    <cfRule type="containsText" dxfId="1112" priority="1427" operator="containsText" text="Booked">
      <formula>NOT(ISERROR(SEARCH("Booked",Q70)))</formula>
    </cfRule>
    <cfRule type="containsText" dxfId="1111" priority="1428" operator="containsText" text="Available">
      <formula>NOT(ISERROR(SEARCH("Available",Q70)))</formula>
    </cfRule>
    <cfRule type="containsText" dxfId="1110" priority="1429" operator="containsText" text="2nd Option">
      <formula>NOT(ISERROR(SEARCH("2nd Option",Q70)))</formula>
    </cfRule>
    <cfRule type="containsText" dxfId="1109" priority="1430" operator="containsText" text="1st Option">
      <formula>NOT(ISERROR(SEARCH("1st Option",Q70)))</formula>
    </cfRule>
  </conditionalFormatting>
  <conditionalFormatting sqref="L19">
    <cfRule type="containsText" dxfId="1108" priority="1420" operator="containsText" text="Re-sent">
      <formula>NOT(ISERROR(SEARCH("Re-sent",L19)))</formula>
    </cfRule>
    <cfRule type="containsText" dxfId="1107" priority="1421" operator="containsText" text="Sent">
      <formula>NOT(ISERROR(SEARCH("Sent",L19)))</formula>
    </cfRule>
    <cfRule type="containsText" dxfId="1106" priority="1422" operator="containsText" text="Yes">
      <formula>NOT(ISERROR(SEARCH("Yes",L19)))</formula>
    </cfRule>
    <cfRule type="containsText" dxfId="1105" priority="1423" operator="containsText" text="TBC">
      <formula>NOT(ISERROR(SEARCH("TBC",L19)))</formula>
    </cfRule>
    <cfRule type="containsText" dxfId="1104" priority="1425" operator="containsText" text="Yes">
      <formula>NOT(ISERROR(SEARCH("Yes",L19)))</formula>
    </cfRule>
  </conditionalFormatting>
  <conditionalFormatting sqref="L19">
    <cfRule type="containsText" dxfId="1103" priority="1424" operator="containsText" text="TBC">
      <formula>NOT(ISERROR(SEARCH("TBC",L19)))</formula>
    </cfRule>
  </conditionalFormatting>
  <conditionalFormatting sqref="Q19">
    <cfRule type="containsText" dxfId="1102" priority="1415" operator="containsText" text="Challenge">
      <formula>NOT(ISERROR(SEARCH("Challenge",Q19)))</formula>
    </cfRule>
    <cfRule type="containsText" dxfId="1101" priority="1416" operator="containsText" text="Booked">
      <formula>NOT(ISERROR(SEARCH("Booked",Q19)))</formula>
    </cfRule>
    <cfRule type="containsText" dxfId="1100" priority="1417" operator="containsText" text="Available">
      <formula>NOT(ISERROR(SEARCH("Available",Q19)))</formula>
    </cfRule>
    <cfRule type="containsText" dxfId="1099" priority="1418" operator="containsText" text="2nd Option">
      <formula>NOT(ISERROR(SEARCH("2nd Option",Q19)))</formula>
    </cfRule>
    <cfRule type="containsText" dxfId="1098" priority="1419" operator="containsText" text="1st Option">
      <formula>NOT(ISERROR(SEARCH("1st Option",Q19)))</formula>
    </cfRule>
  </conditionalFormatting>
  <conditionalFormatting sqref="L42">
    <cfRule type="containsText" dxfId="1097" priority="1410" operator="containsText" text="Re-sent">
      <formula>NOT(ISERROR(SEARCH("Re-sent",L42)))</formula>
    </cfRule>
    <cfRule type="containsText" dxfId="1096" priority="1411" operator="containsText" text="Sent">
      <formula>NOT(ISERROR(SEARCH("Sent",L42)))</formula>
    </cfRule>
    <cfRule type="containsText" dxfId="1095" priority="1412" operator="containsText" text="Yes">
      <formula>NOT(ISERROR(SEARCH("Yes",L42)))</formula>
    </cfRule>
    <cfRule type="containsText" dxfId="1094" priority="1413" operator="containsText" text="TBC">
      <formula>NOT(ISERROR(SEARCH("TBC",L42)))</formula>
    </cfRule>
    <cfRule type="containsText" dxfId="1093" priority="1414" operator="containsText" text="Yes">
      <formula>NOT(ISERROR(SEARCH("Yes",L42)))</formula>
    </cfRule>
  </conditionalFormatting>
  <conditionalFormatting sqref="Q42">
    <cfRule type="containsText" dxfId="1092" priority="1405" operator="containsText" text="Challenge">
      <formula>NOT(ISERROR(SEARCH("Challenge",Q42)))</formula>
    </cfRule>
    <cfRule type="containsText" dxfId="1091" priority="1406" operator="containsText" text="Booked">
      <formula>NOT(ISERROR(SEARCH("Booked",Q42)))</formula>
    </cfRule>
    <cfRule type="containsText" dxfId="1090" priority="1407" operator="containsText" text="Available">
      <formula>NOT(ISERROR(SEARCH("Available",Q42)))</formula>
    </cfRule>
    <cfRule type="containsText" dxfId="1089" priority="1408" operator="containsText" text="2nd Option">
      <formula>NOT(ISERROR(SEARCH("2nd Option",Q42)))</formula>
    </cfRule>
    <cfRule type="containsText" dxfId="1088" priority="1409" operator="containsText" text="1st Option">
      <formula>NOT(ISERROR(SEARCH("1st Option",Q42)))</formula>
    </cfRule>
  </conditionalFormatting>
  <conditionalFormatting sqref="Q45">
    <cfRule type="containsText" dxfId="1087" priority="1400" operator="containsText" text="Challenge">
      <formula>NOT(ISERROR(SEARCH("Challenge",Q45)))</formula>
    </cfRule>
    <cfRule type="containsText" dxfId="1086" priority="1401" operator="containsText" text="Booked">
      <formula>NOT(ISERROR(SEARCH("Booked",Q45)))</formula>
    </cfRule>
    <cfRule type="containsText" dxfId="1085" priority="1402" operator="containsText" text="Available">
      <formula>NOT(ISERROR(SEARCH("Available",Q45)))</formula>
    </cfRule>
    <cfRule type="containsText" dxfId="1084" priority="1403" operator="containsText" text="2nd Option">
      <formula>NOT(ISERROR(SEARCH("2nd Option",Q45)))</formula>
    </cfRule>
    <cfRule type="containsText" dxfId="1083" priority="1404" operator="containsText" text="1st Option">
      <formula>NOT(ISERROR(SEARCH("1st Option",Q45)))</formula>
    </cfRule>
  </conditionalFormatting>
  <conditionalFormatting sqref="L45">
    <cfRule type="containsText" dxfId="1082" priority="1393" operator="containsText" text="Re-sent">
      <formula>NOT(ISERROR(SEARCH("Re-sent",L45)))</formula>
    </cfRule>
    <cfRule type="containsText" dxfId="1081" priority="1394" operator="containsText" text="Sent">
      <formula>NOT(ISERROR(SEARCH("Sent",L45)))</formula>
    </cfRule>
    <cfRule type="containsText" dxfId="1080" priority="1395" operator="containsText" text="Yes">
      <formula>NOT(ISERROR(SEARCH("Yes",L45)))</formula>
    </cfRule>
    <cfRule type="containsText" dxfId="1079" priority="1396" operator="containsText" text="TBC">
      <formula>NOT(ISERROR(SEARCH("TBC",L45)))</formula>
    </cfRule>
    <cfRule type="containsText" dxfId="1078" priority="1399" operator="containsText" text="Yes">
      <formula>NOT(ISERROR(SEARCH("Yes",L45)))</formula>
    </cfRule>
  </conditionalFormatting>
  <conditionalFormatting sqref="L45">
    <cfRule type="containsText" dxfId="1077" priority="1398" operator="containsText" text="TBC">
      <formula>NOT(ISERROR(SEARCH("TBC",L45)))</formula>
    </cfRule>
  </conditionalFormatting>
  <conditionalFormatting sqref="L45">
    <cfRule type="containsText" dxfId="1076" priority="1397" operator="containsText" text="Sent ">
      <formula>NOT(ISERROR(SEARCH("Sent ",L45)))</formula>
    </cfRule>
  </conditionalFormatting>
  <conditionalFormatting sqref="L43">
    <cfRule type="containsText" dxfId="1075" priority="1387" operator="containsText" text="Re-sent">
      <formula>NOT(ISERROR(SEARCH("Re-sent",L43)))</formula>
    </cfRule>
    <cfRule type="containsText" dxfId="1074" priority="1388" operator="containsText" text="Sent">
      <formula>NOT(ISERROR(SEARCH("Sent",L43)))</formula>
    </cfRule>
    <cfRule type="containsText" dxfId="1073" priority="1389" operator="containsText" text="Yes">
      <formula>NOT(ISERROR(SEARCH("Yes",L43)))</formula>
    </cfRule>
    <cfRule type="containsText" dxfId="1072" priority="1390" operator="containsText" text="TBC">
      <formula>NOT(ISERROR(SEARCH("TBC",L43)))</formula>
    </cfRule>
    <cfRule type="containsText" dxfId="1071" priority="1392" operator="containsText" text="Yes">
      <formula>NOT(ISERROR(SEARCH("Yes",L43)))</formula>
    </cfRule>
  </conditionalFormatting>
  <conditionalFormatting sqref="L43">
    <cfRule type="containsText" dxfId="1070" priority="1391" operator="containsText" text="TBC">
      <formula>NOT(ISERROR(SEARCH("TBC",L43)))</formula>
    </cfRule>
  </conditionalFormatting>
  <conditionalFormatting sqref="Q43">
    <cfRule type="containsText" dxfId="1069" priority="1382" operator="containsText" text="Challenge">
      <formula>NOT(ISERROR(SEARCH("Challenge",Q43)))</formula>
    </cfRule>
    <cfRule type="containsText" dxfId="1068" priority="1383" operator="containsText" text="Booked">
      <formula>NOT(ISERROR(SEARCH("Booked",Q43)))</formula>
    </cfRule>
    <cfRule type="containsText" dxfId="1067" priority="1384" operator="containsText" text="Available">
      <formula>NOT(ISERROR(SEARCH("Available",Q43)))</formula>
    </cfRule>
    <cfRule type="containsText" dxfId="1066" priority="1385" operator="containsText" text="2nd Option">
      <formula>NOT(ISERROR(SEARCH("2nd Option",Q43)))</formula>
    </cfRule>
    <cfRule type="containsText" dxfId="1065" priority="1386" operator="containsText" text="1st Option">
      <formula>NOT(ISERROR(SEARCH("1st Option",Q43)))</formula>
    </cfRule>
  </conditionalFormatting>
  <conditionalFormatting sqref="L43">
    <cfRule type="containsText" dxfId="1064" priority="1381" operator="containsText" text="Sent ">
      <formula>NOT(ISERROR(SEARCH("Sent ",L43)))</formula>
    </cfRule>
  </conditionalFormatting>
  <conditionalFormatting sqref="L65:L67">
    <cfRule type="containsText" dxfId="1063" priority="1374" operator="containsText" text="Re-sent">
      <formula>NOT(ISERROR(SEARCH("Re-sent",L65)))</formula>
    </cfRule>
    <cfRule type="containsText" dxfId="1062" priority="1375" operator="containsText" text="Sent">
      <formula>NOT(ISERROR(SEARCH("Sent",L65)))</formula>
    </cfRule>
    <cfRule type="containsText" dxfId="1061" priority="1376" operator="containsText" text="Yes">
      <formula>NOT(ISERROR(SEARCH("Yes",L65)))</formula>
    </cfRule>
    <cfRule type="containsText" dxfId="1060" priority="1377" operator="containsText" text="TBC">
      <formula>NOT(ISERROR(SEARCH("TBC",L65)))</formula>
    </cfRule>
    <cfRule type="containsText" dxfId="1059" priority="1379" operator="containsText" text="Yes">
      <formula>NOT(ISERROR(SEARCH("Yes",L65)))</formula>
    </cfRule>
  </conditionalFormatting>
  <conditionalFormatting sqref="L65:L67">
    <cfRule type="containsText" dxfId="1058" priority="1378" operator="containsText" text="TBC">
      <formula>NOT(ISERROR(SEARCH("TBC",L65)))</formula>
    </cfRule>
  </conditionalFormatting>
  <conditionalFormatting sqref="Q65:Q67">
    <cfRule type="containsText" dxfId="1057" priority="1369" operator="containsText" text="Challenge">
      <formula>NOT(ISERROR(SEARCH("Challenge",Q65)))</formula>
    </cfRule>
    <cfRule type="containsText" dxfId="1056" priority="1370" operator="containsText" text="Booked">
      <formula>NOT(ISERROR(SEARCH("Booked",Q65)))</formula>
    </cfRule>
    <cfRule type="containsText" dxfId="1055" priority="1371" operator="containsText" text="Available">
      <formula>NOT(ISERROR(SEARCH("Available",Q65)))</formula>
    </cfRule>
    <cfRule type="containsText" dxfId="1054" priority="1372" operator="containsText" text="2nd Option">
      <formula>NOT(ISERROR(SEARCH("2nd Option",Q65)))</formula>
    </cfRule>
    <cfRule type="containsText" dxfId="1053" priority="1373" operator="containsText" text="1st Option">
      <formula>NOT(ISERROR(SEARCH("1st Option",Q65)))</formula>
    </cfRule>
  </conditionalFormatting>
  <conditionalFormatting sqref="L70">
    <cfRule type="containsText" dxfId="1052" priority="1363" operator="containsText" text="Re-sent">
      <formula>NOT(ISERROR(SEARCH("Re-sent",L70)))</formula>
    </cfRule>
    <cfRule type="containsText" dxfId="1051" priority="1364" operator="containsText" text="Sent">
      <formula>NOT(ISERROR(SEARCH("Sent",L70)))</formula>
    </cfRule>
    <cfRule type="containsText" dxfId="1050" priority="1365" operator="containsText" text="Yes">
      <formula>NOT(ISERROR(SEARCH("Yes",L70)))</formula>
    </cfRule>
    <cfRule type="containsText" dxfId="1049" priority="1366" operator="containsText" text="TBC">
      <formula>NOT(ISERROR(SEARCH("TBC",L70)))</formula>
    </cfRule>
    <cfRule type="containsText" dxfId="1048" priority="1368" operator="containsText" text="Yes">
      <formula>NOT(ISERROR(SEARCH("Yes",L70)))</formula>
    </cfRule>
  </conditionalFormatting>
  <conditionalFormatting sqref="L70">
    <cfRule type="containsText" dxfId="1047" priority="1367" operator="containsText" text="TBC">
      <formula>NOT(ISERROR(SEARCH("TBC",L70)))</formula>
    </cfRule>
  </conditionalFormatting>
  <conditionalFormatting sqref="Q70">
    <cfRule type="containsText" dxfId="1046" priority="1358" operator="containsText" text="Challenge">
      <formula>NOT(ISERROR(SEARCH("Challenge",Q70)))</formula>
    </cfRule>
    <cfRule type="containsText" dxfId="1045" priority="1359" operator="containsText" text="Booked">
      <formula>NOT(ISERROR(SEARCH("Booked",Q70)))</formula>
    </cfRule>
    <cfRule type="containsText" dxfId="1044" priority="1360" operator="containsText" text="Available">
      <formula>NOT(ISERROR(SEARCH("Available",Q70)))</formula>
    </cfRule>
    <cfRule type="containsText" dxfId="1043" priority="1361" operator="containsText" text="2nd Option">
      <formula>NOT(ISERROR(SEARCH("2nd Option",Q70)))</formula>
    </cfRule>
    <cfRule type="containsText" dxfId="1042" priority="1362" operator="containsText" text="1st Option">
      <formula>NOT(ISERROR(SEARCH("1st Option",Q70)))</formula>
    </cfRule>
  </conditionalFormatting>
  <conditionalFormatting sqref="L70">
    <cfRule type="containsText" dxfId="1041" priority="1357" operator="containsText" text="Sent ">
      <formula>NOT(ISERROR(SEARCH("Sent ",L70)))</formula>
    </cfRule>
  </conditionalFormatting>
  <conditionalFormatting sqref="L69">
    <cfRule type="containsText" dxfId="1040" priority="1351" operator="containsText" text="Re-sent">
      <formula>NOT(ISERROR(SEARCH("Re-sent",L69)))</formula>
    </cfRule>
    <cfRule type="containsText" dxfId="1039" priority="1352" operator="containsText" text="Sent">
      <formula>NOT(ISERROR(SEARCH("Sent",L69)))</formula>
    </cfRule>
    <cfRule type="containsText" dxfId="1038" priority="1353" operator="containsText" text="Yes">
      <formula>NOT(ISERROR(SEARCH("Yes",L69)))</formula>
    </cfRule>
    <cfRule type="containsText" dxfId="1037" priority="1354" operator="containsText" text="TBC">
      <formula>NOT(ISERROR(SEARCH("TBC",L69)))</formula>
    </cfRule>
    <cfRule type="containsText" dxfId="1036" priority="1356" operator="containsText" text="Yes">
      <formula>NOT(ISERROR(SEARCH("Yes",L69)))</formula>
    </cfRule>
  </conditionalFormatting>
  <conditionalFormatting sqref="L69">
    <cfRule type="containsText" dxfId="1035" priority="1355" operator="containsText" text="TBC">
      <formula>NOT(ISERROR(SEARCH("TBC",L69)))</formula>
    </cfRule>
  </conditionalFormatting>
  <conditionalFormatting sqref="Q69">
    <cfRule type="containsText" dxfId="1034" priority="1346" operator="containsText" text="Challenge">
      <formula>NOT(ISERROR(SEARCH("Challenge",Q69)))</formula>
    </cfRule>
    <cfRule type="containsText" dxfId="1033" priority="1347" operator="containsText" text="Booked">
      <formula>NOT(ISERROR(SEARCH("Booked",Q69)))</formula>
    </cfRule>
    <cfRule type="containsText" dxfId="1032" priority="1348" operator="containsText" text="Available">
      <formula>NOT(ISERROR(SEARCH("Available",Q69)))</formula>
    </cfRule>
    <cfRule type="containsText" dxfId="1031" priority="1349" operator="containsText" text="2nd Option">
      <formula>NOT(ISERROR(SEARCH("2nd Option",Q69)))</formula>
    </cfRule>
    <cfRule type="containsText" dxfId="1030" priority="1350" operator="containsText" text="1st Option">
      <formula>NOT(ISERROR(SEARCH("1st Option",Q69)))</formula>
    </cfRule>
  </conditionalFormatting>
  <conditionalFormatting sqref="Q102">
    <cfRule type="containsText" dxfId="1029" priority="1341" operator="containsText" text="Challenge">
      <formula>NOT(ISERROR(SEARCH("Challenge",Q102)))</formula>
    </cfRule>
    <cfRule type="containsText" dxfId="1028" priority="1342" operator="containsText" text="Booked">
      <formula>NOT(ISERROR(SEARCH("Booked",Q102)))</formula>
    </cfRule>
    <cfRule type="containsText" dxfId="1027" priority="1343" operator="containsText" text="Available">
      <formula>NOT(ISERROR(SEARCH("Available",Q102)))</formula>
    </cfRule>
    <cfRule type="containsText" dxfId="1026" priority="1344" operator="containsText" text="2nd Option">
      <formula>NOT(ISERROR(SEARCH("2nd Option",Q102)))</formula>
    </cfRule>
    <cfRule type="containsText" dxfId="1025" priority="1345" operator="containsText" text="1st Option">
      <formula>NOT(ISERROR(SEARCH("1st Option",Q102)))</formula>
    </cfRule>
  </conditionalFormatting>
  <conditionalFormatting sqref="L116">
    <cfRule type="containsText" dxfId="1024" priority="1284" operator="containsText" text="TBC">
      <formula>NOT(ISERROR(SEARCH("TBC",L116)))</formula>
    </cfRule>
  </conditionalFormatting>
  <conditionalFormatting sqref="Q133:Q137 Q111:Q114">
    <cfRule type="containsText" dxfId="1023" priority="1275" operator="containsText" text="Challenge">
      <formula>NOT(ISERROR(SEARCH("Challenge",Q111)))</formula>
    </cfRule>
    <cfRule type="containsText" dxfId="1022" priority="1276" operator="containsText" text="Booked">
      <formula>NOT(ISERROR(SEARCH("Booked",Q111)))</formula>
    </cfRule>
    <cfRule type="containsText" dxfId="1021" priority="1277" operator="containsText" text="Available">
      <formula>NOT(ISERROR(SEARCH("Available",Q111)))</formula>
    </cfRule>
    <cfRule type="containsText" dxfId="1020" priority="1278" operator="containsText" text="2nd Option">
      <formula>NOT(ISERROR(SEARCH("2nd Option",Q111)))</formula>
    </cfRule>
    <cfRule type="containsText" dxfId="1019" priority="1279" operator="containsText" text="1st Option">
      <formula>NOT(ISERROR(SEARCH("1st Option",Q111)))</formula>
    </cfRule>
  </conditionalFormatting>
  <conditionalFormatting sqref="AB111:AD112 AB133:AD133">
    <cfRule type="cellIs" dxfId="1018" priority="1274" operator="equal">
      <formula>0</formula>
    </cfRule>
  </conditionalFormatting>
  <conditionalFormatting sqref="L116">
    <cfRule type="containsText" dxfId="1017" priority="1273" operator="containsText" text="Sent ">
      <formula>NOT(ISERROR(SEARCH("Sent ",L116)))</formula>
    </cfRule>
  </conditionalFormatting>
  <conditionalFormatting sqref="AB134:AD136">
    <cfRule type="cellIs" dxfId="1016" priority="1272" operator="equal">
      <formula>0</formula>
    </cfRule>
  </conditionalFormatting>
  <conditionalFormatting sqref="L117:L120">
    <cfRule type="containsText" dxfId="1015" priority="1266" operator="containsText" text="Re-sent">
      <formula>NOT(ISERROR(SEARCH("Re-sent",L117)))</formula>
    </cfRule>
    <cfRule type="containsText" dxfId="1014" priority="1267" operator="containsText" text="Sent">
      <formula>NOT(ISERROR(SEARCH("Sent",L117)))</formula>
    </cfRule>
    <cfRule type="containsText" dxfId="1013" priority="1268" operator="containsText" text="Yes">
      <formula>NOT(ISERROR(SEARCH("Yes",L117)))</formula>
    </cfRule>
    <cfRule type="containsText" dxfId="1012" priority="1269" operator="containsText" text="TBC">
      <formula>NOT(ISERROR(SEARCH("TBC",L117)))</formula>
    </cfRule>
    <cfRule type="containsText" dxfId="1011" priority="1271" operator="containsText" text="Yes">
      <formula>NOT(ISERROR(SEARCH("Yes",L117)))</formula>
    </cfRule>
  </conditionalFormatting>
  <conditionalFormatting sqref="L120">
    <cfRule type="containsText" dxfId="1010" priority="1270" operator="containsText" text="TBC">
      <formula>NOT(ISERROR(SEARCH("TBC",L120)))</formula>
    </cfRule>
  </conditionalFormatting>
  <conditionalFormatting sqref="Q117:Q120">
    <cfRule type="containsText" dxfId="1009" priority="1261" operator="containsText" text="Challenge">
      <formula>NOT(ISERROR(SEARCH("Challenge",Q117)))</formula>
    </cfRule>
    <cfRule type="containsText" dxfId="1008" priority="1262" operator="containsText" text="Booked">
      <formula>NOT(ISERROR(SEARCH("Booked",Q117)))</formula>
    </cfRule>
    <cfRule type="containsText" dxfId="1007" priority="1263" operator="containsText" text="Available">
      <formula>NOT(ISERROR(SEARCH("Available",Q117)))</formula>
    </cfRule>
    <cfRule type="containsText" dxfId="1006" priority="1264" operator="containsText" text="2nd Option">
      <formula>NOT(ISERROR(SEARCH("2nd Option",Q117)))</formula>
    </cfRule>
    <cfRule type="containsText" dxfId="1005" priority="1265" operator="containsText" text="1st Option">
      <formula>NOT(ISERROR(SEARCH("1st Option",Q117)))</formula>
    </cfRule>
  </conditionalFormatting>
  <conditionalFormatting sqref="L120">
    <cfRule type="containsText" dxfId="1004" priority="1260" operator="containsText" text="Sent ">
      <formula>NOT(ISERROR(SEARCH("Sent ",L120)))</formula>
    </cfRule>
  </conditionalFormatting>
  <conditionalFormatting sqref="L121:L124">
    <cfRule type="containsText" dxfId="1003" priority="1254" operator="containsText" text="Re-sent">
      <formula>NOT(ISERROR(SEARCH("Re-sent",L121)))</formula>
    </cfRule>
    <cfRule type="containsText" dxfId="1002" priority="1255" operator="containsText" text="Sent">
      <formula>NOT(ISERROR(SEARCH("Sent",L121)))</formula>
    </cfRule>
    <cfRule type="containsText" dxfId="1001" priority="1256" operator="containsText" text="Yes">
      <formula>NOT(ISERROR(SEARCH("Yes",L121)))</formula>
    </cfRule>
    <cfRule type="containsText" dxfId="1000" priority="1257" operator="containsText" text="TBC">
      <formula>NOT(ISERROR(SEARCH("TBC",L121)))</formula>
    </cfRule>
    <cfRule type="containsText" dxfId="999" priority="1259" operator="containsText" text="Yes">
      <formula>NOT(ISERROR(SEARCH("Yes",L121)))</formula>
    </cfRule>
  </conditionalFormatting>
  <conditionalFormatting sqref="L124">
    <cfRule type="containsText" dxfId="998" priority="1258" operator="containsText" text="TBC">
      <formula>NOT(ISERROR(SEARCH("TBC",L124)))</formula>
    </cfRule>
  </conditionalFormatting>
  <conditionalFormatting sqref="Q121:Q124">
    <cfRule type="containsText" dxfId="997" priority="1249" operator="containsText" text="Challenge">
      <formula>NOT(ISERROR(SEARCH("Challenge",Q121)))</formula>
    </cfRule>
    <cfRule type="containsText" dxfId="996" priority="1250" operator="containsText" text="Booked">
      <formula>NOT(ISERROR(SEARCH("Booked",Q121)))</formula>
    </cfRule>
    <cfRule type="containsText" dxfId="995" priority="1251" operator="containsText" text="Available">
      <formula>NOT(ISERROR(SEARCH("Available",Q121)))</formula>
    </cfRule>
    <cfRule type="containsText" dxfId="994" priority="1252" operator="containsText" text="2nd Option">
      <formula>NOT(ISERROR(SEARCH("2nd Option",Q121)))</formula>
    </cfRule>
    <cfRule type="containsText" dxfId="993" priority="1253" operator="containsText" text="1st Option">
      <formula>NOT(ISERROR(SEARCH("1st Option",Q121)))</formula>
    </cfRule>
  </conditionalFormatting>
  <conditionalFormatting sqref="L124">
    <cfRule type="containsText" dxfId="992" priority="1248" operator="containsText" text="Sent ">
      <formula>NOT(ISERROR(SEARCH("Sent ",L124)))</formula>
    </cfRule>
  </conditionalFormatting>
  <conditionalFormatting sqref="L125 L128">
    <cfRule type="containsText" dxfId="991" priority="1242" operator="containsText" text="Re-sent">
      <formula>NOT(ISERROR(SEARCH("Re-sent",L125)))</formula>
    </cfRule>
    <cfRule type="containsText" dxfId="990" priority="1243" operator="containsText" text="Sent">
      <formula>NOT(ISERROR(SEARCH("Sent",L125)))</formula>
    </cfRule>
    <cfRule type="containsText" dxfId="989" priority="1244" operator="containsText" text="Yes">
      <formula>NOT(ISERROR(SEARCH("Yes",L125)))</formula>
    </cfRule>
    <cfRule type="containsText" dxfId="988" priority="1245" operator="containsText" text="TBC">
      <formula>NOT(ISERROR(SEARCH("TBC",L125)))</formula>
    </cfRule>
    <cfRule type="containsText" dxfId="987" priority="1247" operator="containsText" text="Yes">
      <formula>NOT(ISERROR(SEARCH("Yes",L125)))</formula>
    </cfRule>
  </conditionalFormatting>
  <conditionalFormatting sqref="L128">
    <cfRule type="containsText" dxfId="986" priority="1246" operator="containsText" text="TBC">
      <formula>NOT(ISERROR(SEARCH("TBC",L128)))</formula>
    </cfRule>
  </conditionalFormatting>
  <conditionalFormatting sqref="Q128">
    <cfRule type="containsText" dxfId="985" priority="1237" operator="containsText" text="Challenge">
      <formula>NOT(ISERROR(SEARCH("Challenge",Q128)))</formula>
    </cfRule>
    <cfRule type="containsText" dxfId="984" priority="1238" operator="containsText" text="Booked">
      <formula>NOT(ISERROR(SEARCH("Booked",Q128)))</formula>
    </cfRule>
    <cfRule type="containsText" dxfId="983" priority="1239" operator="containsText" text="Available">
      <formula>NOT(ISERROR(SEARCH("Available",Q128)))</formula>
    </cfRule>
    <cfRule type="containsText" dxfId="982" priority="1240" operator="containsText" text="2nd Option">
      <formula>NOT(ISERROR(SEARCH("2nd Option",Q128)))</formula>
    </cfRule>
    <cfRule type="containsText" dxfId="981" priority="1241" operator="containsText" text="1st Option">
      <formula>NOT(ISERROR(SEARCH("1st Option",Q128)))</formula>
    </cfRule>
  </conditionalFormatting>
  <conditionalFormatting sqref="L128">
    <cfRule type="containsText" dxfId="980" priority="1236" operator="containsText" text="Sent ">
      <formula>NOT(ISERROR(SEARCH("Sent ",L128)))</formula>
    </cfRule>
  </conditionalFormatting>
  <conditionalFormatting sqref="Q125">
    <cfRule type="containsText" dxfId="979" priority="1231" operator="containsText" text="Challenge">
      <formula>NOT(ISERROR(SEARCH("Challenge",Q125)))</formula>
    </cfRule>
    <cfRule type="containsText" dxfId="978" priority="1232" operator="containsText" text="Booked">
      <formula>NOT(ISERROR(SEARCH("Booked",Q125)))</formula>
    </cfRule>
    <cfRule type="containsText" dxfId="977" priority="1233" operator="containsText" text="Available">
      <formula>NOT(ISERROR(SEARCH("Available",Q125)))</formula>
    </cfRule>
    <cfRule type="containsText" dxfId="976" priority="1234" operator="containsText" text="2nd Option">
      <formula>NOT(ISERROR(SEARCH("2nd Option",Q125)))</formula>
    </cfRule>
    <cfRule type="containsText" dxfId="975" priority="1235" operator="containsText" text="1st Option">
      <formula>NOT(ISERROR(SEARCH("1st Option",Q125)))</formula>
    </cfRule>
  </conditionalFormatting>
  <conditionalFormatting sqref="L140:L143">
    <cfRule type="containsText" dxfId="974" priority="1225" operator="containsText" text="Re-sent">
      <formula>NOT(ISERROR(SEARCH("Re-sent",L140)))</formula>
    </cfRule>
    <cfRule type="containsText" dxfId="973" priority="1226" operator="containsText" text="Sent">
      <formula>NOT(ISERROR(SEARCH("Sent",L140)))</formula>
    </cfRule>
    <cfRule type="containsText" dxfId="972" priority="1227" operator="containsText" text="Yes">
      <formula>NOT(ISERROR(SEARCH("Yes",L140)))</formula>
    </cfRule>
    <cfRule type="containsText" dxfId="971" priority="1228" operator="containsText" text="TBC">
      <formula>NOT(ISERROR(SEARCH("TBC",L140)))</formula>
    </cfRule>
    <cfRule type="containsText" dxfId="970" priority="1230" operator="containsText" text="Yes">
      <formula>NOT(ISERROR(SEARCH("Yes",L140)))</formula>
    </cfRule>
  </conditionalFormatting>
  <conditionalFormatting sqref="L143">
    <cfRule type="containsText" dxfId="969" priority="1229" operator="containsText" text="TBC">
      <formula>NOT(ISERROR(SEARCH("TBC",L143)))</formula>
    </cfRule>
  </conditionalFormatting>
  <conditionalFormatting sqref="Q157:Q161 Q138:Q144">
    <cfRule type="containsText" dxfId="968" priority="1220" operator="containsText" text="Challenge">
      <formula>NOT(ISERROR(SEARCH("Challenge",Q138)))</formula>
    </cfRule>
    <cfRule type="containsText" dxfId="967" priority="1221" operator="containsText" text="Booked">
      <formula>NOT(ISERROR(SEARCH("Booked",Q138)))</formula>
    </cfRule>
    <cfRule type="containsText" dxfId="966" priority="1222" operator="containsText" text="Available">
      <formula>NOT(ISERROR(SEARCH("Available",Q138)))</formula>
    </cfRule>
    <cfRule type="containsText" dxfId="965" priority="1223" operator="containsText" text="2nd Option">
      <formula>NOT(ISERROR(SEARCH("2nd Option",Q138)))</formula>
    </cfRule>
    <cfRule type="containsText" dxfId="964" priority="1224" operator="containsText" text="1st Option">
      <formula>NOT(ISERROR(SEARCH("1st Option",Q138)))</formula>
    </cfRule>
  </conditionalFormatting>
  <conditionalFormatting sqref="AB138:AD139 AB157:AD157">
    <cfRule type="cellIs" dxfId="963" priority="1219" operator="equal">
      <formula>0</formula>
    </cfRule>
  </conditionalFormatting>
  <conditionalFormatting sqref="L143">
    <cfRule type="containsText" dxfId="962" priority="1218" operator="containsText" text="Sent ">
      <formula>NOT(ISERROR(SEARCH("Sent ",L143)))</formula>
    </cfRule>
  </conditionalFormatting>
  <conditionalFormatting sqref="AB158:AD160">
    <cfRule type="cellIs" dxfId="961" priority="1217" operator="equal">
      <formula>0</formula>
    </cfRule>
  </conditionalFormatting>
  <conditionalFormatting sqref="L148">
    <cfRule type="containsText" dxfId="960" priority="1215" operator="containsText" text="TBC">
      <formula>NOT(ISERROR(SEARCH("TBC",L148)))</formula>
    </cfRule>
  </conditionalFormatting>
  <conditionalFormatting sqref="L148">
    <cfRule type="containsText" dxfId="959" priority="1205" operator="containsText" text="Sent ">
      <formula>NOT(ISERROR(SEARCH("Sent ",L148)))</formula>
    </cfRule>
  </conditionalFormatting>
  <conditionalFormatting sqref="L149:L152">
    <cfRule type="containsText" dxfId="958" priority="1199" operator="containsText" text="Re-sent">
      <formula>NOT(ISERROR(SEARCH("Re-sent",L149)))</formula>
    </cfRule>
    <cfRule type="containsText" dxfId="957" priority="1200" operator="containsText" text="Sent">
      <formula>NOT(ISERROR(SEARCH("Sent",L149)))</formula>
    </cfRule>
    <cfRule type="containsText" dxfId="956" priority="1201" operator="containsText" text="Yes">
      <formula>NOT(ISERROR(SEARCH("Yes",L149)))</formula>
    </cfRule>
    <cfRule type="containsText" dxfId="955" priority="1202" operator="containsText" text="TBC">
      <formula>NOT(ISERROR(SEARCH("TBC",L149)))</formula>
    </cfRule>
    <cfRule type="containsText" dxfId="954" priority="1204" operator="containsText" text="Yes">
      <formula>NOT(ISERROR(SEARCH("Yes",L149)))</formula>
    </cfRule>
  </conditionalFormatting>
  <conditionalFormatting sqref="L152">
    <cfRule type="containsText" dxfId="953" priority="1203" operator="containsText" text="TBC">
      <formula>NOT(ISERROR(SEARCH("TBC",L152)))</formula>
    </cfRule>
  </conditionalFormatting>
  <conditionalFormatting sqref="Q149:Q152">
    <cfRule type="containsText" dxfId="952" priority="1194" operator="containsText" text="Challenge">
      <formula>NOT(ISERROR(SEARCH("Challenge",Q149)))</formula>
    </cfRule>
    <cfRule type="containsText" dxfId="951" priority="1195" operator="containsText" text="Booked">
      <formula>NOT(ISERROR(SEARCH("Booked",Q149)))</formula>
    </cfRule>
    <cfRule type="containsText" dxfId="950" priority="1196" operator="containsText" text="Available">
      <formula>NOT(ISERROR(SEARCH("Available",Q149)))</formula>
    </cfRule>
    <cfRule type="containsText" dxfId="949" priority="1197" operator="containsText" text="2nd Option">
      <formula>NOT(ISERROR(SEARCH("2nd Option",Q149)))</formula>
    </cfRule>
    <cfRule type="containsText" dxfId="948" priority="1198" operator="containsText" text="1st Option">
      <formula>NOT(ISERROR(SEARCH("1st Option",Q149)))</formula>
    </cfRule>
  </conditionalFormatting>
  <conditionalFormatting sqref="L152">
    <cfRule type="containsText" dxfId="947" priority="1193" operator="containsText" text="Sent ">
      <formula>NOT(ISERROR(SEARCH("Sent ",L152)))</formula>
    </cfRule>
  </conditionalFormatting>
  <conditionalFormatting sqref="L154 L156">
    <cfRule type="containsText" dxfId="946" priority="1187" operator="containsText" text="Re-sent">
      <formula>NOT(ISERROR(SEARCH("Re-sent",L154)))</formula>
    </cfRule>
    <cfRule type="containsText" dxfId="945" priority="1188" operator="containsText" text="Sent">
      <formula>NOT(ISERROR(SEARCH("Sent",L154)))</formula>
    </cfRule>
    <cfRule type="containsText" dxfId="944" priority="1189" operator="containsText" text="Yes">
      <formula>NOT(ISERROR(SEARCH("Yes",L154)))</formula>
    </cfRule>
    <cfRule type="containsText" dxfId="943" priority="1190" operator="containsText" text="TBC">
      <formula>NOT(ISERROR(SEARCH("TBC",L154)))</formula>
    </cfRule>
    <cfRule type="containsText" dxfId="942" priority="1192" operator="containsText" text="Yes">
      <formula>NOT(ISERROR(SEARCH("Yes",L154)))</formula>
    </cfRule>
  </conditionalFormatting>
  <conditionalFormatting sqref="L156">
    <cfRule type="containsText" dxfId="941" priority="1191" operator="containsText" text="TBC">
      <formula>NOT(ISERROR(SEARCH("TBC",L156)))</formula>
    </cfRule>
  </conditionalFormatting>
  <conditionalFormatting sqref="Q156">
    <cfRule type="containsText" dxfId="940" priority="1182" operator="containsText" text="Challenge">
      <formula>NOT(ISERROR(SEARCH("Challenge",Q156)))</formula>
    </cfRule>
    <cfRule type="containsText" dxfId="939" priority="1183" operator="containsText" text="Booked">
      <formula>NOT(ISERROR(SEARCH("Booked",Q156)))</formula>
    </cfRule>
    <cfRule type="containsText" dxfId="938" priority="1184" operator="containsText" text="Available">
      <formula>NOT(ISERROR(SEARCH("Available",Q156)))</formula>
    </cfRule>
    <cfRule type="containsText" dxfId="937" priority="1185" operator="containsText" text="2nd Option">
      <formula>NOT(ISERROR(SEARCH("2nd Option",Q156)))</formula>
    </cfRule>
    <cfRule type="containsText" dxfId="936" priority="1186" operator="containsText" text="1st Option">
      <formula>NOT(ISERROR(SEARCH("1st Option",Q156)))</formula>
    </cfRule>
  </conditionalFormatting>
  <conditionalFormatting sqref="L156">
    <cfRule type="containsText" dxfId="935" priority="1181" operator="containsText" text="Sent ">
      <formula>NOT(ISERROR(SEARCH("Sent ",L156)))</formula>
    </cfRule>
  </conditionalFormatting>
  <conditionalFormatting sqref="L167">
    <cfRule type="containsText" dxfId="934" priority="1170" operator="containsText" text="Re-sent">
      <formula>NOT(ISERROR(SEARCH("Re-sent",L167)))</formula>
    </cfRule>
    <cfRule type="containsText" dxfId="933" priority="1171" operator="containsText" text="Sent">
      <formula>NOT(ISERROR(SEARCH("Sent",L167)))</formula>
    </cfRule>
    <cfRule type="containsText" dxfId="932" priority="1172" operator="containsText" text="Yes">
      <formula>NOT(ISERROR(SEARCH("Yes",L167)))</formula>
    </cfRule>
    <cfRule type="containsText" dxfId="931" priority="1173" operator="containsText" text="TBC">
      <formula>NOT(ISERROR(SEARCH("TBC",L167)))</formula>
    </cfRule>
    <cfRule type="containsText" dxfId="930" priority="1175" operator="containsText" text="Yes">
      <formula>NOT(ISERROR(SEARCH("Yes",L167)))</formula>
    </cfRule>
  </conditionalFormatting>
  <conditionalFormatting sqref="L167">
    <cfRule type="containsText" dxfId="929" priority="1174" operator="containsText" text="TBC">
      <formula>NOT(ISERROR(SEARCH("TBC",L167)))</formula>
    </cfRule>
  </conditionalFormatting>
  <conditionalFormatting sqref="Q180:Q184 Q162:Q163 Q166:Q167">
    <cfRule type="containsText" dxfId="928" priority="1165" operator="containsText" text="Challenge">
      <formula>NOT(ISERROR(SEARCH("Challenge",Q162)))</formula>
    </cfRule>
    <cfRule type="containsText" dxfId="927" priority="1166" operator="containsText" text="Booked">
      <formula>NOT(ISERROR(SEARCH("Booked",Q162)))</formula>
    </cfRule>
    <cfRule type="containsText" dxfId="926" priority="1167" operator="containsText" text="Available">
      <formula>NOT(ISERROR(SEARCH("Available",Q162)))</formula>
    </cfRule>
    <cfRule type="containsText" dxfId="925" priority="1168" operator="containsText" text="2nd Option">
      <formula>NOT(ISERROR(SEARCH("2nd Option",Q162)))</formula>
    </cfRule>
    <cfRule type="containsText" dxfId="924" priority="1169" operator="containsText" text="1st Option">
      <formula>NOT(ISERROR(SEARCH("1st Option",Q162)))</formula>
    </cfRule>
  </conditionalFormatting>
  <conditionalFormatting sqref="AB162:AD163 AB180:AD180">
    <cfRule type="cellIs" dxfId="923" priority="1164" operator="equal">
      <formula>0</formula>
    </cfRule>
  </conditionalFormatting>
  <conditionalFormatting sqref="L167">
    <cfRule type="containsText" dxfId="922" priority="1163" operator="containsText" text="Sent ">
      <formula>NOT(ISERROR(SEARCH("Sent ",L167)))</formula>
    </cfRule>
  </conditionalFormatting>
  <conditionalFormatting sqref="AB181:AD183">
    <cfRule type="cellIs" dxfId="921" priority="1162" operator="equal">
      <formula>0</formula>
    </cfRule>
  </conditionalFormatting>
  <conditionalFormatting sqref="L171">
    <cfRule type="containsText" dxfId="920" priority="1156" operator="containsText" text="Re-sent">
      <formula>NOT(ISERROR(SEARCH("Re-sent",L171)))</formula>
    </cfRule>
    <cfRule type="containsText" dxfId="919" priority="1157" operator="containsText" text="Sent">
      <formula>NOT(ISERROR(SEARCH("Sent",L171)))</formula>
    </cfRule>
    <cfRule type="containsText" dxfId="918" priority="1158" operator="containsText" text="Yes">
      <formula>NOT(ISERROR(SEARCH("Yes",L171)))</formula>
    </cfRule>
    <cfRule type="containsText" dxfId="917" priority="1159" operator="containsText" text="TBC">
      <formula>NOT(ISERROR(SEARCH("TBC",L171)))</formula>
    </cfRule>
    <cfRule type="containsText" dxfId="916" priority="1161" operator="containsText" text="Yes">
      <formula>NOT(ISERROR(SEARCH("Yes",L171)))</formula>
    </cfRule>
  </conditionalFormatting>
  <conditionalFormatting sqref="L171">
    <cfRule type="containsText" dxfId="915" priority="1160" operator="containsText" text="TBC">
      <formula>NOT(ISERROR(SEARCH("TBC",L171)))</formula>
    </cfRule>
  </conditionalFormatting>
  <conditionalFormatting sqref="Q171">
    <cfRule type="containsText" dxfId="914" priority="1151" operator="containsText" text="Challenge">
      <formula>NOT(ISERROR(SEARCH("Challenge",Q171)))</formula>
    </cfRule>
    <cfRule type="containsText" dxfId="913" priority="1152" operator="containsText" text="Booked">
      <formula>NOT(ISERROR(SEARCH("Booked",Q171)))</formula>
    </cfRule>
    <cfRule type="containsText" dxfId="912" priority="1153" operator="containsText" text="Available">
      <formula>NOT(ISERROR(SEARCH("Available",Q171)))</formula>
    </cfRule>
    <cfRule type="containsText" dxfId="911" priority="1154" operator="containsText" text="2nd Option">
      <formula>NOT(ISERROR(SEARCH("2nd Option",Q171)))</formula>
    </cfRule>
    <cfRule type="containsText" dxfId="910" priority="1155" operator="containsText" text="1st Option">
      <formula>NOT(ISERROR(SEARCH("1st Option",Q171)))</formula>
    </cfRule>
  </conditionalFormatting>
  <conditionalFormatting sqref="L171">
    <cfRule type="containsText" dxfId="909" priority="1150" operator="containsText" text="Sent ">
      <formula>NOT(ISERROR(SEARCH("Sent ",L171)))</formula>
    </cfRule>
  </conditionalFormatting>
  <conditionalFormatting sqref="L172 L174:L175">
    <cfRule type="containsText" dxfId="908" priority="1144" operator="containsText" text="Re-sent">
      <formula>NOT(ISERROR(SEARCH("Re-sent",L172)))</formula>
    </cfRule>
    <cfRule type="containsText" dxfId="907" priority="1145" operator="containsText" text="Sent">
      <formula>NOT(ISERROR(SEARCH("Sent",L172)))</formula>
    </cfRule>
    <cfRule type="containsText" dxfId="906" priority="1146" operator="containsText" text="Yes">
      <formula>NOT(ISERROR(SEARCH("Yes",L172)))</formula>
    </cfRule>
    <cfRule type="containsText" dxfId="905" priority="1147" operator="containsText" text="TBC">
      <formula>NOT(ISERROR(SEARCH("TBC",L172)))</formula>
    </cfRule>
    <cfRule type="containsText" dxfId="904" priority="1149" operator="containsText" text="Yes">
      <formula>NOT(ISERROR(SEARCH("Yes",L172)))</formula>
    </cfRule>
  </conditionalFormatting>
  <conditionalFormatting sqref="L175">
    <cfRule type="containsText" dxfId="903" priority="1148" operator="containsText" text="TBC">
      <formula>NOT(ISERROR(SEARCH("TBC",L175)))</formula>
    </cfRule>
  </conditionalFormatting>
  <conditionalFormatting sqref="Q172 Q174:Q175">
    <cfRule type="containsText" dxfId="902" priority="1139" operator="containsText" text="Challenge">
      <formula>NOT(ISERROR(SEARCH("Challenge",Q172)))</formula>
    </cfRule>
    <cfRule type="containsText" dxfId="901" priority="1140" operator="containsText" text="Booked">
      <formula>NOT(ISERROR(SEARCH("Booked",Q172)))</formula>
    </cfRule>
    <cfRule type="containsText" dxfId="900" priority="1141" operator="containsText" text="Available">
      <formula>NOT(ISERROR(SEARCH("Available",Q172)))</formula>
    </cfRule>
    <cfRule type="containsText" dxfId="899" priority="1142" operator="containsText" text="2nd Option">
      <formula>NOT(ISERROR(SEARCH("2nd Option",Q172)))</formula>
    </cfRule>
    <cfRule type="containsText" dxfId="898" priority="1143" operator="containsText" text="1st Option">
      <formula>NOT(ISERROR(SEARCH("1st Option",Q172)))</formula>
    </cfRule>
  </conditionalFormatting>
  <conditionalFormatting sqref="L175">
    <cfRule type="containsText" dxfId="897" priority="1138" operator="containsText" text="Sent ">
      <formula>NOT(ISERROR(SEARCH("Sent ",L175)))</formula>
    </cfRule>
  </conditionalFormatting>
  <conditionalFormatting sqref="L176 L178:L179">
    <cfRule type="containsText" dxfId="896" priority="1132" operator="containsText" text="Re-sent">
      <formula>NOT(ISERROR(SEARCH("Re-sent",L176)))</formula>
    </cfRule>
    <cfRule type="containsText" dxfId="895" priority="1133" operator="containsText" text="Sent">
      <formula>NOT(ISERROR(SEARCH("Sent",L176)))</formula>
    </cfRule>
    <cfRule type="containsText" dxfId="894" priority="1134" operator="containsText" text="Yes">
      <formula>NOT(ISERROR(SEARCH("Yes",L176)))</formula>
    </cfRule>
    <cfRule type="containsText" dxfId="893" priority="1135" operator="containsText" text="TBC">
      <formula>NOT(ISERROR(SEARCH("TBC",L176)))</formula>
    </cfRule>
    <cfRule type="containsText" dxfId="892" priority="1137" operator="containsText" text="Yes">
      <formula>NOT(ISERROR(SEARCH("Yes",L176)))</formula>
    </cfRule>
  </conditionalFormatting>
  <conditionalFormatting sqref="L179">
    <cfRule type="containsText" dxfId="891" priority="1136" operator="containsText" text="TBC">
      <formula>NOT(ISERROR(SEARCH("TBC",L179)))</formula>
    </cfRule>
  </conditionalFormatting>
  <conditionalFormatting sqref="Q178:Q179">
    <cfRule type="containsText" dxfId="890" priority="1127" operator="containsText" text="Challenge">
      <formula>NOT(ISERROR(SEARCH("Challenge",Q178)))</formula>
    </cfRule>
    <cfRule type="containsText" dxfId="889" priority="1128" operator="containsText" text="Booked">
      <formula>NOT(ISERROR(SEARCH("Booked",Q178)))</formula>
    </cfRule>
    <cfRule type="containsText" dxfId="888" priority="1129" operator="containsText" text="Available">
      <formula>NOT(ISERROR(SEARCH("Available",Q178)))</formula>
    </cfRule>
    <cfRule type="containsText" dxfId="887" priority="1130" operator="containsText" text="2nd Option">
      <formula>NOT(ISERROR(SEARCH("2nd Option",Q178)))</formula>
    </cfRule>
    <cfRule type="containsText" dxfId="886" priority="1131" operator="containsText" text="1st Option">
      <formula>NOT(ISERROR(SEARCH("1st Option",Q178)))</formula>
    </cfRule>
  </conditionalFormatting>
  <conditionalFormatting sqref="L179">
    <cfRule type="containsText" dxfId="885" priority="1126" operator="containsText" text="Sent ">
      <formula>NOT(ISERROR(SEARCH("Sent ",L179)))</formula>
    </cfRule>
  </conditionalFormatting>
  <conditionalFormatting sqref="Q176">
    <cfRule type="containsText" dxfId="884" priority="1121" operator="containsText" text="Challenge">
      <formula>NOT(ISERROR(SEARCH("Challenge",Q176)))</formula>
    </cfRule>
    <cfRule type="containsText" dxfId="883" priority="1122" operator="containsText" text="Booked">
      <formula>NOT(ISERROR(SEARCH("Booked",Q176)))</formula>
    </cfRule>
    <cfRule type="containsText" dxfId="882" priority="1123" operator="containsText" text="Available">
      <formula>NOT(ISERROR(SEARCH("Available",Q176)))</formula>
    </cfRule>
    <cfRule type="containsText" dxfId="881" priority="1124" operator="containsText" text="2nd Option">
      <formula>NOT(ISERROR(SEARCH("2nd Option",Q176)))</formula>
    </cfRule>
    <cfRule type="containsText" dxfId="880" priority="1125" operator="containsText" text="1st Option">
      <formula>NOT(ISERROR(SEARCH("1st Option",Q176)))</formula>
    </cfRule>
  </conditionalFormatting>
  <conditionalFormatting sqref="L187 L189:L191">
    <cfRule type="containsText" dxfId="879" priority="1115" operator="containsText" text="Re-sent">
      <formula>NOT(ISERROR(SEARCH("Re-sent",L187)))</formula>
    </cfRule>
    <cfRule type="containsText" dxfId="878" priority="1116" operator="containsText" text="Sent">
      <formula>NOT(ISERROR(SEARCH("Sent",L187)))</formula>
    </cfRule>
    <cfRule type="containsText" dxfId="877" priority="1117" operator="containsText" text="Yes">
      <formula>NOT(ISERROR(SEARCH("Yes",L187)))</formula>
    </cfRule>
    <cfRule type="containsText" dxfId="876" priority="1118" operator="containsText" text="TBC">
      <formula>NOT(ISERROR(SEARCH("TBC",L187)))</formula>
    </cfRule>
    <cfRule type="containsText" dxfId="875" priority="1120" operator="containsText" text="Yes">
      <formula>NOT(ISERROR(SEARCH("Yes",L187)))</formula>
    </cfRule>
  </conditionalFormatting>
  <conditionalFormatting sqref="L191">
    <cfRule type="containsText" dxfId="874" priority="1119" operator="containsText" text="TBC">
      <formula>NOT(ISERROR(SEARCH("TBC",L191)))</formula>
    </cfRule>
  </conditionalFormatting>
  <conditionalFormatting sqref="Q204:Q208 Q185:Q187 Q189:Q191">
    <cfRule type="containsText" dxfId="873" priority="1110" operator="containsText" text="Challenge">
      <formula>NOT(ISERROR(SEARCH("Challenge",Q185)))</formula>
    </cfRule>
    <cfRule type="containsText" dxfId="872" priority="1111" operator="containsText" text="Booked">
      <formula>NOT(ISERROR(SEARCH("Booked",Q185)))</formula>
    </cfRule>
    <cfRule type="containsText" dxfId="871" priority="1112" operator="containsText" text="Available">
      <formula>NOT(ISERROR(SEARCH("Available",Q185)))</formula>
    </cfRule>
    <cfRule type="containsText" dxfId="870" priority="1113" operator="containsText" text="2nd Option">
      <formula>NOT(ISERROR(SEARCH("2nd Option",Q185)))</formula>
    </cfRule>
    <cfRule type="containsText" dxfId="869" priority="1114" operator="containsText" text="1st Option">
      <formula>NOT(ISERROR(SEARCH("1st Option",Q185)))</formula>
    </cfRule>
  </conditionalFormatting>
  <conditionalFormatting sqref="AB185:AD186 AB204:AD204">
    <cfRule type="cellIs" dxfId="868" priority="1109" operator="equal">
      <formula>0</formula>
    </cfRule>
  </conditionalFormatting>
  <conditionalFormatting sqref="L191">
    <cfRule type="containsText" dxfId="867" priority="1108" operator="containsText" text="Sent ">
      <formula>NOT(ISERROR(SEARCH("Sent ",L191)))</formula>
    </cfRule>
  </conditionalFormatting>
  <conditionalFormatting sqref="AB205:AD207">
    <cfRule type="cellIs" dxfId="866" priority="1107" operator="equal">
      <formula>0</formula>
    </cfRule>
  </conditionalFormatting>
  <conditionalFormatting sqref="L193 L195">
    <cfRule type="containsText" dxfId="865" priority="1101" operator="containsText" text="Re-sent">
      <formula>NOT(ISERROR(SEARCH("Re-sent",L193)))</formula>
    </cfRule>
    <cfRule type="containsText" dxfId="864" priority="1102" operator="containsText" text="Sent">
      <formula>NOT(ISERROR(SEARCH("Sent",L193)))</formula>
    </cfRule>
    <cfRule type="containsText" dxfId="863" priority="1103" operator="containsText" text="Yes">
      <formula>NOT(ISERROR(SEARCH("Yes",L193)))</formula>
    </cfRule>
    <cfRule type="containsText" dxfId="862" priority="1104" operator="containsText" text="TBC">
      <formula>NOT(ISERROR(SEARCH("TBC",L193)))</formula>
    </cfRule>
    <cfRule type="containsText" dxfId="861" priority="1106" operator="containsText" text="Yes">
      <formula>NOT(ISERROR(SEARCH("Yes",L193)))</formula>
    </cfRule>
  </conditionalFormatting>
  <conditionalFormatting sqref="L195">
    <cfRule type="containsText" dxfId="860" priority="1105" operator="containsText" text="TBC">
      <formula>NOT(ISERROR(SEARCH("TBC",L195)))</formula>
    </cfRule>
  </conditionalFormatting>
  <conditionalFormatting sqref="Q193 Q195">
    <cfRule type="containsText" dxfId="859" priority="1096" operator="containsText" text="Challenge">
      <formula>NOT(ISERROR(SEARCH("Challenge",Q193)))</formula>
    </cfRule>
    <cfRule type="containsText" dxfId="858" priority="1097" operator="containsText" text="Booked">
      <formula>NOT(ISERROR(SEARCH("Booked",Q193)))</formula>
    </cfRule>
    <cfRule type="containsText" dxfId="857" priority="1098" operator="containsText" text="Available">
      <formula>NOT(ISERROR(SEARCH("Available",Q193)))</formula>
    </cfRule>
    <cfRule type="containsText" dxfId="856" priority="1099" operator="containsText" text="2nd Option">
      <formula>NOT(ISERROR(SEARCH("2nd Option",Q193)))</formula>
    </cfRule>
    <cfRule type="containsText" dxfId="855" priority="1100" operator="containsText" text="1st Option">
      <formula>NOT(ISERROR(SEARCH("1st Option",Q193)))</formula>
    </cfRule>
  </conditionalFormatting>
  <conditionalFormatting sqref="L195">
    <cfRule type="containsText" dxfId="854" priority="1095" operator="containsText" text="Sent ">
      <formula>NOT(ISERROR(SEARCH("Sent ",L195)))</formula>
    </cfRule>
  </conditionalFormatting>
  <conditionalFormatting sqref="L199">
    <cfRule type="containsText" dxfId="853" priority="1093" operator="containsText" text="TBC">
      <formula>NOT(ISERROR(SEARCH("TBC",L199)))</formula>
    </cfRule>
  </conditionalFormatting>
  <conditionalFormatting sqref="L199">
    <cfRule type="containsText" dxfId="852" priority="1083" operator="containsText" text="Sent ">
      <formula>NOT(ISERROR(SEARCH("Sent ",L199)))</formula>
    </cfRule>
  </conditionalFormatting>
  <conditionalFormatting sqref="L200:L203">
    <cfRule type="containsText" dxfId="851" priority="1077" operator="containsText" text="Re-sent">
      <formula>NOT(ISERROR(SEARCH("Re-sent",L200)))</formula>
    </cfRule>
    <cfRule type="containsText" dxfId="850" priority="1078" operator="containsText" text="Sent">
      <formula>NOT(ISERROR(SEARCH("Sent",L200)))</formula>
    </cfRule>
    <cfRule type="containsText" dxfId="849" priority="1079" operator="containsText" text="Yes">
      <formula>NOT(ISERROR(SEARCH("Yes",L200)))</formula>
    </cfRule>
    <cfRule type="containsText" dxfId="848" priority="1080" operator="containsText" text="TBC">
      <formula>NOT(ISERROR(SEARCH("TBC",L200)))</formula>
    </cfRule>
    <cfRule type="containsText" dxfId="847" priority="1082" operator="containsText" text="Yes">
      <formula>NOT(ISERROR(SEARCH("Yes",L200)))</formula>
    </cfRule>
  </conditionalFormatting>
  <conditionalFormatting sqref="L203">
    <cfRule type="containsText" dxfId="846" priority="1081" operator="containsText" text="TBC">
      <formula>NOT(ISERROR(SEARCH("TBC",L203)))</formula>
    </cfRule>
  </conditionalFormatting>
  <conditionalFormatting sqref="Q201:Q203">
    <cfRule type="containsText" dxfId="845" priority="1072" operator="containsText" text="Challenge">
      <formula>NOT(ISERROR(SEARCH("Challenge",Q201)))</formula>
    </cfRule>
    <cfRule type="containsText" dxfId="844" priority="1073" operator="containsText" text="Booked">
      <formula>NOT(ISERROR(SEARCH("Booked",Q201)))</formula>
    </cfRule>
    <cfRule type="containsText" dxfId="843" priority="1074" operator="containsText" text="Available">
      <formula>NOT(ISERROR(SEARCH("Available",Q201)))</formula>
    </cfRule>
    <cfRule type="containsText" dxfId="842" priority="1075" operator="containsText" text="2nd Option">
      <formula>NOT(ISERROR(SEARCH("2nd Option",Q201)))</formula>
    </cfRule>
    <cfRule type="containsText" dxfId="841" priority="1076" operator="containsText" text="1st Option">
      <formula>NOT(ISERROR(SEARCH("1st Option",Q201)))</formula>
    </cfRule>
  </conditionalFormatting>
  <conditionalFormatting sqref="L203">
    <cfRule type="containsText" dxfId="840" priority="1071" operator="containsText" text="Sent ">
      <formula>NOT(ISERROR(SEARCH("Sent ",L203)))</formula>
    </cfRule>
  </conditionalFormatting>
  <conditionalFormatting sqref="Q200">
    <cfRule type="containsText" dxfId="839" priority="1066" operator="containsText" text="Challenge">
      <formula>NOT(ISERROR(SEARCH("Challenge",Q200)))</formula>
    </cfRule>
    <cfRule type="containsText" dxfId="838" priority="1067" operator="containsText" text="Booked">
      <formula>NOT(ISERROR(SEARCH("Booked",Q200)))</formula>
    </cfRule>
    <cfRule type="containsText" dxfId="837" priority="1068" operator="containsText" text="Available">
      <formula>NOT(ISERROR(SEARCH("Available",Q200)))</formula>
    </cfRule>
    <cfRule type="containsText" dxfId="836" priority="1069" operator="containsText" text="2nd Option">
      <formula>NOT(ISERROR(SEARCH("2nd Option",Q200)))</formula>
    </cfRule>
    <cfRule type="containsText" dxfId="835" priority="1070" operator="containsText" text="1st Option">
      <formula>NOT(ISERROR(SEARCH("1st Option",Q200)))</formula>
    </cfRule>
  </conditionalFormatting>
  <conditionalFormatting sqref="L214">
    <cfRule type="containsText" dxfId="834" priority="1064" operator="containsText" text="TBC">
      <formula>NOT(ISERROR(SEARCH("TBC",L214)))</formula>
    </cfRule>
  </conditionalFormatting>
  <conditionalFormatting sqref="Q234:Q238">
    <cfRule type="containsText" dxfId="833" priority="1055" operator="containsText" text="Challenge">
      <formula>NOT(ISERROR(SEARCH("Challenge",Q234)))</formula>
    </cfRule>
    <cfRule type="containsText" dxfId="832" priority="1056" operator="containsText" text="Booked">
      <formula>NOT(ISERROR(SEARCH("Booked",Q234)))</formula>
    </cfRule>
    <cfRule type="containsText" dxfId="831" priority="1057" operator="containsText" text="Available">
      <formula>NOT(ISERROR(SEARCH("Available",Q234)))</formula>
    </cfRule>
    <cfRule type="containsText" dxfId="830" priority="1058" operator="containsText" text="2nd Option">
      <formula>NOT(ISERROR(SEARCH("2nd Option",Q234)))</formula>
    </cfRule>
    <cfRule type="containsText" dxfId="829" priority="1059" operator="containsText" text="1st Option">
      <formula>NOT(ISERROR(SEARCH("1st Option",Q234)))</formula>
    </cfRule>
  </conditionalFormatting>
  <conditionalFormatting sqref="AB209:AD210 AB234:AD234">
    <cfRule type="cellIs" dxfId="828" priority="1054" operator="equal">
      <formula>0</formula>
    </cfRule>
  </conditionalFormatting>
  <conditionalFormatting sqref="L214">
    <cfRule type="containsText" dxfId="827" priority="1053" operator="containsText" text="Sent ">
      <formula>NOT(ISERROR(SEARCH("Sent ",L214)))</formula>
    </cfRule>
  </conditionalFormatting>
  <conditionalFormatting sqref="AB235:AD237">
    <cfRule type="cellIs" dxfId="826" priority="1052" operator="equal">
      <formula>0</formula>
    </cfRule>
  </conditionalFormatting>
  <conditionalFormatting sqref="L225:L226">
    <cfRule type="containsText" dxfId="825" priority="1022" operator="containsText" text="Re-sent">
      <formula>NOT(ISERROR(SEARCH("Re-sent",L225)))</formula>
    </cfRule>
    <cfRule type="containsText" dxfId="824" priority="1023" operator="containsText" text="Sent">
      <formula>NOT(ISERROR(SEARCH("Sent",L225)))</formula>
    </cfRule>
    <cfRule type="containsText" dxfId="823" priority="1024" operator="containsText" text="Yes">
      <formula>NOT(ISERROR(SEARCH("Yes",L225)))</formula>
    </cfRule>
    <cfRule type="containsText" dxfId="822" priority="1025" operator="containsText" text="TBC">
      <formula>NOT(ISERROR(SEARCH("TBC",L225)))</formula>
    </cfRule>
    <cfRule type="containsText" dxfId="821" priority="1027" operator="containsText" text="Yes">
      <formula>NOT(ISERROR(SEARCH("Yes",L225)))</formula>
    </cfRule>
  </conditionalFormatting>
  <conditionalFormatting sqref="L228">
    <cfRule type="containsText" dxfId="820" priority="1026" operator="containsText" text="TBC">
      <formula>NOT(ISERROR(SEARCH("TBC",L228)))</formula>
    </cfRule>
  </conditionalFormatting>
  <conditionalFormatting sqref="Q225:Q226">
    <cfRule type="containsText" dxfId="819" priority="1017" operator="containsText" text="Challenge">
      <formula>NOT(ISERROR(SEARCH("Challenge",Q225)))</formula>
    </cfRule>
    <cfRule type="containsText" dxfId="818" priority="1018" operator="containsText" text="Booked">
      <formula>NOT(ISERROR(SEARCH("Booked",Q225)))</formula>
    </cfRule>
    <cfRule type="containsText" dxfId="817" priority="1019" operator="containsText" text="Available">
      <formula>NOT(ISERROR(SEARCH("Available",Q225)))</formula>
    </cfRule>
    <cfRule type="containsText" dxfId="816" priority="1020" operator="containsText" text="2nd Option">
      <formula>NOT(ISERROR(SEARCH("2nd Option",Q225)))</formula>
    </cfRule>
    <cfRule type="containsText" dxfId="815" priority="1021" operator="containsText" text="1st Option">
      <formula>NOT(ISERROR(SEARCH("1st Option",Q225)))</formula>
    </cfRule>
  </conditionalFormatting>
  <conditionalFormatting sqref="L228">
    <cfRule type="containsText" dxfId="814" priority="1016" operator="containsText" text="Sent ">
      <formula>NOT(ISERROR(SEARCH("Sent ",L228)))</formula>
    </cfRule>
  </conditionalFormatting>
  <conditionalFormatting sqref="L244:L246">
    <cfRule type="containsText" dxfId="813" priority="1005" operator="containsText" text="Re-sent">
      <formula>NOT(ISERROR(SEARCH("Re-sent",L244)))</formula>
    </cfRule>
    <cfRule type="containsText" dxfId="812" priority="1006" operator="containsText" text="Sent">
      <formula>NOT(ISERROR(SEARCH("Sent",L244)))</formula>
    </cfRule>
    <cfRule type="containsText" dxfId="811" priority="1007" operator="containsText" text="Yes">
      <formula>NOT(ISERROR(SEARCH("Yes",L244)))</formula>
    </cfRule>
    <cfRule type="containsText" dxfId="810" priority="1008" operator="containsText" text="TBC">
      <formula>NOT(ISERROR(SEARCH("TBC",L244)))</formula>
    </cfRule>
    <cfRule type="containsText" dxfId="809" priority="1010" operator="containsText" text="Yes">
      <formula>NOT(ISERROR(SEARCH("Yes",L244)))</formula>
    </cfRule>
  </conditionalFormatting>
  <conditionalFormatting sqref="L244:L246">
    <cfRule type="containsText" dxfId="808" priority="1009" operator="containsText" text="TBC">
      <formula>NOT(ISERROR(SEARCH("TBC",L244)))</formula>
    </cfRule>
  </conditionalFormatting>
  <conditionalFormatting sqref="Q269:Q273 Q239:Q240 Q244:Q246">
    <cfRule type="containsText" dxfId="807" priority="1000" operator="containsText" text="Challenge">
      <formula>NOT(ISERROR(SEARCH("Challenge",Q239)))</formula>
    </cfRule>
    <cfRule type="containsText" dxfId="806" priority="1001" operator="containsText" text="Booked">
      <formula>NOT(ISERROR(SEARCH("Booked",Q239)))</formula>
    </cfRule>
    <cfRule type="containsText" dxfId="805" priority="1002" operator="containsText" text="Available">
      <formula>NOT(ISERROR(SEARCH("Available",Q239)))</formula>
    </cfRule>
    <cfRule type="containsText" dxfId="804" priority="1003" operator="containsText" text="2nd Option">
      <formula>NOT(ISERROR(SEARCH("2nd Option",Q239)))</formula>
    </cfRule>
    <cfRule type="containsText" dxfId="803" priority="1004" operator="containsText" text="1st Option">
      <formula>NOT(ISERROR(SEARCH("1st Option",Q239)))</formula>
    </cfRule>
  </conditionalFormatting>
  <conditionalFormatting sqref="AB239:AD240 AB269:AD269">
    <cfRule type="cellIs" dxfId="802" priority="999" operator="equal">
      <formula>0</formula>
    </cfRule>
  </conditionalFormatting>
  <conditionalFormatting sqref="L244:L246">
    <cfRule type="containsText" dxfId="801" priority="998" operator="containsText" text="Sent ">
      <formula>NOT(ISERROR(SEARCH("Sent ",L244)))</formula>
    </cfRule>
  </conditionalFormatting>
  <conditionalFormatting sqref="AB270:AD272">
    <cfRule type="cellIs" dxfId="800" priority="997" operator="equal">
      <formula>0</formula>
    </cfRule>
  </conditionalFormatting>
  <conditionalFormatting sqref="L247:L249">
    <cfRule type="containsText" dxfId="799" priority="991" operator="containsText" text="Re-sent">
      <formula>NOT(ISERROR(SEARCH("Re-sent",L247)))</formula>
    </cfRule>
    <cfRule type="containsText" dxfId="798" priority="992" operator="containsText" text="Sent">
      <formula>NOT(ISERROR(SEARCH("Sent",L247)))</formula>
    </cfRule>
    <cfRule type="containsText" dxfId="797" priority="993" operator="containsText" text="Yes">
      <formula>NOT(ISERROR(SEARCH("Yes",L247)))</formula>
    </cfRule>
    <cfRule type="containsText" dxfId="796" priority="994" operator="containsText" text="TBC">
      <formula>NOT(ISERROR(SEARCH("TBC",L247)))</formula>
    </cfRule>
    <cfRule type="containsText" dxfId="795" priority="996" operator="containsText" text="Yes">
      <formula>NOT(ISERROR(SEARCH("Yes",L247)))</formula>
    </cfRule>
  </conditionalFormatting>
  <conditionalFormatting sqref="Q247 Q249">
    <cfRule type="containsText" dxfId="794" priority="986" operator="containsText" text="Challenge">
      <formula>NOT(ISERROR(SEARCH("Challenge",Q247)))</formula>
    </cfRule>
    <cfRule type="containsText" dxfId="793" priority="987" operator="containsText" text="Booked">
      <formula>NOT(ISERROR(SEARCH("Booked",Q247)))</formula>
    </cfRule>
    <cfRule type="containsText" dxfId="792" priority="988" operator="containsText" text="Available">
      <formula>NOT(ISERROR(SEARCH("Available",Q247)))</formula>
    </cfRule>
    <cfRule type="containsText" dxfId="791" priority="989" operator="containsText" text="2nd Option">
      <formula>NOT(ISERROR(SEARCH("2nd Option",Q247)))</formula>
    </cfRule>
    <cfRule type="containsText" dxfId="790" priority="990" operator="containsText" text="1st Option">
      <formula>NOT(ISERROR(SEARCH("1st Option",Q247)))</formula>
    </cfRule>
  </conditionalFormatting>
  <conditionalFormatting sqref="L256 L261:L262">
    <cfRule type="containsText" dxfId="789" priority="979" operator="containsText" text="Re-sent">
      <formula>NOT(ISERROR(SEARCH("Re-sent",L256)))</formula>
    </cfRule>
    <cfRule type="containsText" dxfId="788" priority="980" operator="containsText" text="Sent">
      <formula>NOT(ISERROR(SEARCH("Sent",L256)))</formula>
    </cfRule>
    <cfRule type="containsText" dxfId="787" priority="981" operator="containsText" text="Yes">
      <formula>NOT(ISERROR(SEARCH("Yes",L256)))</formula>
    </cfRule>
    <cfRule type="containsText" dxfId="786" priority="982" operator="containsText" text="TBC">
      <formula>NOT(ISERROR(SEARCH("TBC",L256)))</formula>
    </cfRule>
    <cfRule type="containsText" dxfId="785" priority="984" operator="containsText" text="Yes">
      <formula>NOT(ISERROR(SEARCH("Yes",L256)))</formula>
    </cfRule>
  </conditionalFormatting>
  <conditionalFormatting sqref="L261:L262">
    <cfRule type="containsText" dxfId="784" priority="983" operator="containsText" text="TBC">
      <formula>NOT(ISERROR(SEARCH("TBC",L261)))</formula>
    </cfRule>
  </conditionalFormatting>
  <conditionalFormatting sqref="Q256 Q261:Q262">
    <cfRule type="containsText" dxfId="783" priority="974" operator="containsText" text="Challenge">
      <formula>NOT(ISERROR(SEARCH("Challenge",Q256)))</formula>
    </cfRule>
    <cfRule type="containsText" dxfId="782" priority="975" operator="containsText" text="Booked">
      <formula>NOT(ISERROR(SEARCH("Booked",Q256)))</formula>
    </cfRule>
    <cfRule type="containsText" dxfId="781" priority="976" operator="containsText" text="Available">
      <formula>NOT(ISERROR(SEARCH("Available",Q256)))</formula>
    </cfRule>
    <cfRule type="containsText" dxfId="780" priority="977" operator="containsText" text="2nd Option">
      <formula>NOT(ISERROR(SEARCH("2nd Option",Q256)))</formula>
    </cfRule>
    <cfRule type="containsText" dxfId="779" priority="978" operator="containsText" text="1st Option">
      <formula>NOT(ISERROR(SEARCH("1st Option",Q256)))</formula>
    </cfRule>
  </conditionalFormatting>
  <conditionalFormatting sqref="L261:L262">
    <cfRule type="containsText" dxfId="778" priority="973" operator="containsText" text="Sent ">
      <formula>NOT(ISERROR(SEARCH("Sent ",L261)))</formula>
    </cfRule>
  </conditionalFormatting>
  <conditionalFormatting sqref="L263 L265">
    <cfRule type="containsText" dxfId="777" priority="967" operator="containsText" text="Re-sent">
      <formula>NOT(ISERROR(SEARCH("Re-sent",L263)))</formula>
    </cfRule>
    <cfRule type="containsText" dxfId="776" priority="968" operator="containsText" text="Sent">
      <formula>NOT(ISERROR(SEARCH("Sent",L263)))</formula>
    </cfRule>
    <cfRule type="containsText" dxfId="775" priority="969" operator="containsText" text="Yes">
      <formula>NOT(ISERROR(SEARCH("Yes",L263)))</formula>
    </cfRule>
    <cfRule type="containsText" dxfId="774" priority="970" operator="containsText" text="TBC">
      <formula>NOT(ISERROR(SEARCH("TBC",L263)))</formula>
    </cfRule>
    <cfRule type="containsText" dxfId="773" priority="972" operator="containsText" text="Yes">
      <formula>NOT(ISERROR(SEARCH("Yes",L263)))</formula>
    </cfRule>
  </conditionalFormatting>
  <conditionalFormatting sqref="Q265">
    <cfRule type="containsText" dxfId="772" priority="962" operator="containsText" text="Challenge">
      <formula>NOT(ISERROR(SEARCH("Challenge",Q265)))</formula>
    </cfRule>
    <cfRule type="containsText" dxfId="771" priority="963" operator="containsText" text="Booked">
      <formula>NOT(ISERROR(SEARCH("Booked",Q265)))</formula>
    </cfRule>
    <cfRule type="containsText" dxfId="770" priority="964" operator="containsText" text="Available">
      <formula>NOT(ISERROR(SEARCH("Available",Q265)))</formula>
    </cfRule>
    <cfRule type="containsText" dxfId="769" priority="965" operator="containsText" text="2nd Option">
      <formula>NOT(ISERROR(SEARCH("2nd Option",Q265)))</formula>
    </cfRule>
    <cfRule type="containsText" dxfId="768" priority="966" operator="containsText" text="1st Option">
      <formula>NOT(ISERROR(SEARCH("1st Option",Q265)))</formula>
    </cfRule>
  </conditionalFormatting>
  <conditionalFormatting sqref="Q263">
    <cfRule type="containsText" dxfId="767" priority="956" operator="containsText" text="Challenge">
      <formula>NOT(ISERROR(SEARCH("Challenge",Q263)))</formula>
    </cfRule>
    <cfRule type="containsText" dxfId="766" priority="957" operator="containsText" text="Booked">
      <formula>NOT(ISERROR(SEARCH("Booked",Q263)))</formula>
    </cfRule>
    <cfRule type="containsText" dxfId="765" priority="958" operator="containsText" text="Available">
      <formula>NOT(ISERROR(SEARCH("Available",Q263)))</formula>
    </cfRule>
    <cfRule type="containsText" dxfId="764" priority="959" operator="containsText" text="2nd Option">
      <formula>NOT(ISERROR(SEARCH("2nd Option",Q263)))</formula>
    </cfRule>
    <cfRule type="containsText" dxfId="763" priority="960" operator="containsText" text="1st Option">
      <formula>NOT(ISERROR(SEARCH("1st Option",Q263)))</formula>
    </cfRule>
  </conditionalFormatting>
  <conditionalFormatting sqref="L276 L282:L283">
    <cfRule type="containsText" dxfId="762" priority="950" operator="containsText" text="Re-sent">
      <formula>NOT(ISERROR(SEARCH("Re-sent",L276)))</formula>
    </cfRule>
    <cfRule type="containsText" dxfId="761" priority="951" operator="containsText" text="Sent">
      <formula>NOT(ISERROR(SEARCH("Sent",L276)))</formula>
    </cfRule>
    <cfRule type="containsText" dxfId="760" priority="952" operator="containsText" text="Yes">
      <formula>NOT(ISERROR(SEARCH("Yes",L276)))</formula>
    </cfRule>
    <cfRule type="containsText" dxfId="759" priority="953" operator="containsText" text="TBC">
      <formula>NOT(ISERROR(SEARCH("TBC",L276)))</formula>
    </cfRule>
    <cfRule type="containsText" dxfId="758" priority="955" operator="containsText" text="Yes">
      <formula>NOT(ISERROR(SEARCH("Yes",L276)))</formula>
    </cfRule>
  </conditionalFormatting>
  <conditionalFormatting sqref="L282:L283">
    <cfRule type="containsText" dxfId="757" priority="954" operator="containsText" text="TBC">
      <formula>NOT(ISERROR(SEARCH("TBC",L282)))</formula>
    </cfRule>
  </conditionalFormatting>
  <conditionalFormatting sqref="Q303:Q307 Q274:Q276 Q282:Q283">
    <cfRule type="containsText" dxfId="756" priority="945" operator="containsText" text="Challenge">
      <formula>NOT(ISERROR(SEARCH("Challenge",Q274)))</formula>
    </cfRule>
    <cfRule type="containsText" dxfId="755" priority="946" operator="containsText" text="Booked">
      <formula>NOT(ISERROR(SEARCH("Booked",Q274)))</formula>
    </cfRule>
    <cfRule type="containsText" dxfId="754" priority="947" operator="containsText" text="Available">
      <formula>NOT(ISERROR(SEARCH("Available",Q274)))</formula>
    </cfRule>
    <cfRule type="containsText" dxfId="753" priority="948" operator="containsText" text="2nd Option">
      <formula>NOT(ISERROR(SEARCH("2nd Option",Q274)))</formula>
    </cfRule>
    <cfRule type="containsText" dxfId="752" priority="949" operator="containsText" text="1st Option">
      <formula>NOT(ISERROR(SEARCH("1st Option",Q274)))</formula>
    </cfRule>
  </conditionalFormatting>
  <conditionalFormatting sqref="AB274:AD275 AB303:AD303">
    <cfRule type="cellIs" dxfId="751" priority="944" operator="equal">
      <formula>0</formula>
    </cfRule>
  </conditionalFormatting>
  <conditionalFormatting sqref="L282:L283">
    <cfRule type="containsText" dxfId="750" priority="943" operator="containsText" text="Sent ">
      <formula>NOT(ISERROR(SEARCH("Sent ",L282)))</formula>
    </cfRule>
  </conditionalFormatting>
  <conditionalFormatting sqref="AB304:AD306">
    <cfRule type="cellIs" dxfId="749" priority="942" operator="equal">
      <formula>0</formula>
    </cfRule>
  </conditionalFormatting>
  <conditionalFormatting sqref="L287:L290">
    <cfRule type="containsText" dxfId="748" priority="936" operator="containsText" text="Re-sent">
      <formula>NOT(ISERROR(SEARCH("Re-sent",L287)))</formula>
    </cfRule>
    <cfRule type="containsText" dxfId="747" priority="937" operator="containsText" text="Sent">
      <formula>NOT(ISERROR(SEARCH("Sent",L287)))</formula>
    </cfRule>
    <cfRule type="containsText" dxfId="746" priority="938" operator="containsText" text="Yes">
      <formula>NOT(ISERROR(SEARCH("Yes",L287)))</formula>
    </cfRule>
    <cfRule type="containsText" dxfId="745" priority="939" operator="containsText" text="TBC">
      <formula>NOT(ISERROR(SEARCH("TBC",L287)))</formula>
    </cfRule>
    <cfRule type="containsText" dxfId="744" priority="941" operator="containsText" text="Yes">
      <formula>NOT(ISERROR(SEARCH("Yes",L287)))</formula>
    </cfRule>
  </conditionalFormatting>
  <conditionalFormatting sqref="L290">
    <cfRule type="containsText" dxfId="743" priority="940" operator="containsText" text="TBC">
      <formula>NOT(ISERROR(SEARCH("TBC",L290)))</formula>
    </cfRule>
  </conditionalFormatting>
  <conditionalFormatting sqref="Q287:Q290">
    <cfRule type="containsText" dxfId="742" priority="931" operator="containsText" text="Challenge">
      <formula>NOT(ISERROR(SEARCH("Challenge",Q287)))</formula>
    </cfRule>
    <cfRule type="containsText" dxfId="741" priority="932" operator="containsText" text="Booked">
      <formula>NOT(ISERROR(SEARCH("Booked",Q287)))</formula>
    </cfRule>
    <cfRule type="containsText" dxfId="740" priority="933" operator="containsText" text="Available">
      <formula>NOT(ISERROR(SEARCH("Available",Q287)))</formula>
    </cfRule>
    <cfRule type="containsText" dxfId="739" priority="934" operator="containsText" text="2nd Option">
      <formula>NOT(ISERROR(SEARCH("2nd Option",Q287)))</formula>
    </cfRule>
    <cfRule type="containsText" dxfId="738" priority="935" operator="containsText" text="1st Option">
      <formula>NOT(ISERROR(SEARCH("1st Option",Q287)))</formula>
    </cfRule>
  </conditionalFormatting>
  <conditionalFormatting sqref="L290">
    <cfRule type="containsText" dxfId="737" priority="930" operator="containsText" text="Sent ">
      <formula>NOT(ISERROR(SEARCH("Sent ",L290)))</formula>
    </cfRule>
  </conditionalFormatting>
  <conditionalFormatting sqref="L291 L293 L295:L296">
    <cfRule type="containsText" dxfId="736" priority="924" operator="containsText" text="Re-sent">
      <formula>NOT(ISERROR(SEARCH("Re-sent",L291)))</formula>
    </cfRule>
    <cfRule type="containsText" dxfId="735" priority="925" operator="containsText" text="Sent">
      <formula>NOT(ISERROR(SEARCH("Sent",L291)))</formula>
    </cfRule>
    <cfRule type="containsText" dxfId="734" priority="926" operator="containsText" text="Yes">
      <formula>NOT(ISERROR(SEARCH("Yes",L291)))</formula>
    </cfRule>
    <cfRule type="containsText" dxfId="733" priority="927" operator="containsText" text="TBC">
      <formula>NOT(ISERROR(SEARCH("TBC",L291)))</formula>
    </cfRule>
    <cfRule type="containsText" dxfId="732" priority="929" operator="containsText" text="Yes">
      <formula>NOT(ISERROR(SEARCH("Yes",L291)))</formula>
    </cfRule>
  </conditionalFormatting>
  <conditionalFormatting sqref="L296">
    <cfRule type="containsText" dxfId="731" priority="928" operator="containsText" text="TBC">
      <formula>NOT(ISERROR(SEARCH("TBC",L296)))</formula>
    </cfRule>
  </conditionalFormatting>
  <conditionalFormatting sqref="Q291 Q293 Q295:Q296">
    <cfRule type="containsText" dxfId="730" priority="919" operator="containsText" text="Challenge">
      <formula>NOT(ISERROR(SEARCH("Challenge",Q291)))</formula>
    </cfRule>
    <cfRule type="containsText" dxfId="729" priority="920" operator="containsText" text="Booked">
      <formula>NOT(ISERROR(SEARCH("Booked",Q291)))</formula>
    </cfRule>
    <cfRule type="containsText" dxfId="728" priority="921" operator="containsText" text="Available">
      <formula>NOT(ISERROR(SEARCH("Available",Q291)))</formula>
    </cfRule>
    <cfRule type="containsText" dxfId="727" priority="922" operator="containsText" text="2nd Option">
      <formula>NOT(ISERROR(SEARCH("2nd Option",Q291)))</formula>
    </cfRule>
    <cfRule type="containsText" dxfId="726" priority="923" operator="containsText" text="1st Option">
      <formula>NOT(ISERROR(SEARCH("1st Option",Q291)))</formula>
    </cfRule>
  </conditionalFormatting>
  <conditionalFormatting sqref="L296">
    <cfRule type="containsText" dxfId="725" priority="918" operator="containsText" text="Sent ">
      <formula>NOT(ISERROR(SEARCH("Sent ",L296)))</formula>
    </cfRule>
  </conditionalFormatting>
  <conditionalFormatting sqref="L299:L302">
    <cfRule type="containsText" dxfId="724" priority="912" operator="containsText" text="Re-sent">
      <formula>NOT(ISERROR(SEARCH("Re-sent",L299)))</formula>
    </cfRule>
    <cfRule type="containsText" dxfId="723" priority="913" operator="containsText" text="Sent">
      <formula>NOT(ISERROR(SEARCH("Sent",L299)))</formula>
    </cfRule>
    <cfRule type="containsText" dxfId="722" priority="914" operator="containsText" text="Yes">
      <formula>NOT(ISERROR(SEARCH("Yes",L299)))</formula>
    </cfRule>
    <cfRule type="containsText" dxfId="721" priority="915" operator="containsText" text="TBC">
      <formula>NOT(ISERROR(SEARCH("TBC",L299)))</formula>
    </cfRule>
    <cfRule type="containsText" dxfId="720" priority="917" operator="containsText" text="Yes">
      <formula>NOT(ISERROR(SEARCH("Yes",L299)))</formula>
    </cfRule>
  </conditionalFormatting>
  <conditionalFormatting sqref="L302">
    <cfRule type="containsText" dxfId="719" priority="916" operator="containsText" text="TBC">
      <formula>NOT(ISERROR(SEARCH("TBC",L302)))</formula>
    </cfRule>
  </conditionalFormatting>
  <conditionalFormatting sqref="Q299:Q302">
    <cfRule type="containsText" dxfId="718" priority="907" operator="containsText" text="Challenge">
      <formula>NOT(ISERROR(SEARCH("Challenge",Q299)))</formula>
    </cfRule>
    <cfRule type="containsText" dxfId="717" priority="908" operator="containsText" text="Booked">
      <formula>NOT(ISERROR(SEARCH("Booked",Q299)))</formula>
    </cfRule>
    <cfRule type="containsText" dxfId="716" priority="909" operator="containsText" text="Available">
      <formula>NOT(ISERROR(SEARCH("Available",Q299)))</formula>
    </cfRule>
    <cfRule type="containsText" dxfId="715" priority="910" operator="containsText" text="2nd Option">
      <formula>NOT(ISERROR(SEARCH("2nd Option",Q299)))</formula>
    </cfRule>
    <cfRule type="containsText" dxfId="714" priority="911" operator="containsText" text="1st Option">
      <formula>NOT(ISERROR(SEARCH("1st Option",Q299)))</formula>
    </cfRule>
  </conditionalFormatting>
  <conditionalFormatting sqref="L302">
    <cfRule type="containsText" dxfId="713" priority="906" operator="containsText" text="Sent ">
      <formula>NOT(ISERROR(SEARCH("Sent ",L302)))</formula>
    </cfRule>
  </conditionalFormatting>
  <conditionalFormatting sqref="L310 L312:L315">
    <cfRule type="containsText" dxfId="712" priority="895" operator="containsText" text="Re-sent">
      <formula>NOT(ISERROR(SEARCH("Re-sent",L310)))</formula>
    </cfRule>
    <cfRule type="containsText" dxfId="711" priority="896" operator="containsText" text="Sent">
      <formula>NOT(ISERROR(SEARCH("Sent",L310)))</formula>
    </cfRule>
    <cfRule type="containsText" dxfId="710" priority="897" operator="containsText" text="Yes">
      <formula>NOT(ISERROR(SEARCH("Yes",L310)))</formula>
    </cfRule>
    <cfRule type="containsText" dxfId="709" priority="898" operator="containsText" text="TBC">
      <formula>NOT(ISERROR(SEARCH("TBC",L310)))</formula>
    </cfRule>
    <cfRule type="containsText" dxfId="708" priority="900" operator="containsText" text="Yes">
      <formula>NOT(ISERROR(SEARCH("Yes",L310)))</formula>
    </cfRule>
  </conditionalFormatting>
  <conditionalFormatting sqref="L315">
    <cfRule type="containsText" dxfId="707" priority="899" operator="containsText" text="TBC">
      <formula>NOT(ISERROR(SEARCH("TBC",L315)))</formula>
    </cfRule>
  </conditionalFormatting>
  <conditionalFormatting sqref="Q334:Q338 Q308:Q310 Q312:Q315">
    <cfRule type="containsText" dxfId="706" priority="890" operator="containsText" text="Challenge">
      <formula>NOT(ISERROR(SEARCH("Challenge",Q308)))</formula>
    </cfRule>
    <cfRule type="containsText" dxfId="705" priority="891" operator="containsText" text="Booked">
      <formula>NOT(ISERROR(SEARCH("Booked",Q308)))</formula>
    </cfRule>
    <cfRule type="containsText" dxfId="704" priority="892" operator="containsText" text="Available">
      <formula>NOT(ISERROR(SEARCH("Available",Q308)))</formula>
    </cfRule>
    <cfRule type="containsText" dxfId="703" priority="893" operator="containsText" text="2nd Option">
      <formula>NOT(ISERROR(SEARCH("2nd Option",Q308)))</formula>
    </cfRule>
    <cfRule type="containsText" dxfId="702" priority="894" operator="containsText" text="1st Option">
      <formula>NOT(ISERROR(SEARCH("1st Option",Q308)))</formula>
    </cfRule>
  </conditionalFormatting>
  <conditionalFormatting sqref="AB308:AD309 AB334:AD334">
    <cfRule type="cellIs" dxfId="701" priority="889" operator="equal">
      <formula>0</formula>
    </cfRule>
  </conditionalFormatting>
  <conditionalFormatting sqref="L315">
    <cfRule type="containsText" dxfId="700" priority="888" operator="containsText" text="Sent ">
      <formula>NOT(ISERROR(SEARCH("Sent ",L315)))</formula>
    </cfRule>
  </conditionalFormatting>
  <conditionalFormatting sqref="AB335:AD337">
    <cfRule type="cellIs" dxfId="699" priority="887" operator="equal">
      <formula>0</formula>
    </cfRule>
  </conditionalFormatting>
  <conditionalFormatting sqref="L316 L318:L321">
    <cfRule type="containsText" dxfId="698" priority="881" operator="containsText" text="Re-sent">
      <formula>NOT(ISERROR(SEARCH("Re-sent",L316)))</formula>
    </cfRule>
    <cfRule type="containsText" dxfId="697" priority="882" operator="containsText" text="Sent">
      <formula>NOT(ISERROR(SEARCH("Sent",L316)))</formula>
    </cfRule>
    <cfRule type="containsText" dxfId="696" priority="883" operator="containsText" text="Yes">
      <formula>NOT(ISERROR(SEARCH("Yes",L316)))</formula>
    </cfRule>
    <cfRule type="containsText" dxfId="695" priority="884" operator="containsText" text="TBC">
      <formula>NOT(ISERROR(SEARCH("TBC",L316)))</formula>
    </cfRule>
    <cfRule type="containsText" dxfId="694" priority="886" operator="containsText" text="Yes">
      <formula>NOT(ISERROR(SEARCH("Yes",L316)))</formula>
    </cfRule>
  </conditionalFormatting>
  <conditionalFormatting sqref="L321">
    <cfRule type="containsText" dxfId="693" priority="885" operator="containsText" text="TBC">
      <formula>NOT(ISERROR(SEARCH("TBC",L321)))</formula>
    </cfRule>
  </conditionalFormatting>
  <conditionalFormatting sqref="Q316 Q318:Q321">
    <cfRule type="containsText" dxfId="692" priority="876" operator="containsText" text="Challenge">
      <formula>NOT(ISERROR(SEARCH("Challenge",Q316)))</formula>
    </cfRule>
    <cfRule type="containsText" dxfId="691" priority="877" operator="containsText" text="Booked">
      <formula>NOT(ISERROR(SEARCH("Booked",Q316)))</formula>
    </cfRule>
    <cfRule type="containsText" dxfId="690" priority="878" operator="containsText" text="Available">
      <formula>NOT(ISERROR(SEARCH("Available",Q316)))</formula>
    </cfRule>
    <cfRule type="containsText" dxfId="689" priority="879" operator="containsText" text="2nd Option">
      <formula>NOT(ISERROR(SEARCH("2nd Option",Q316)))</formula>
    </cfRule>
    <cfRule type="containsText" dxfId="688" priority="880" operator="containsText" text="1st Option">
      <formula>NOT(ISERROR(SEARCH("1st Option",Q316)))</formula>
    </cfRule>
  </conditionalFormatting>
  <conditionalFormatting sqref="L321">
    <cfRule type="containsText" dxfId="687" priority="875" operator="containsText" text="Sent ">
      <formula>NOT(ISERROR(SEARCH("Sent ",L321)))</formula>
    </cfRule>
  </conditionalFormatting>
  <conditionalFormatting sqref="L322 L324:L327">
    <cfRule type="containsText" dxfId="686" priority="869" operator="containsText" text="Re-sent">
      <formula>NOT(ISERROR(SEARCH("Re-sent",L322)))</formula>
    </cfRule>
    <cfRule type="containsText" dxfId="685" priority="870" operator="containsText" text="Sent">
      <formula>NOT(ISERROR(SEARCH("Sent",L322)))</formula>
    </cfRule>
    <cfRule type="containsText" dxfId="684" priority="871" operator="containsText" text="Yes">
      <formula>NOT(ISERROR(SEARCH("Yes",L322)))</formula>
    </cfRule>
    <cfRule type="containsText" dxfId="683" priority="872" operator="containsText" text="TBC">
      <formula>NOT(ISERROR(SEARCH("TBC",L322)))</formula>
    </cfRule>
    <cfRule type="containsText" dxfId="682" priority="874" operator="containsText" text="Yes">
      <formula>NOT(ISERROR(SEARCH("Yes",L322)))</formula>
    </cfRule>
  </conditionalFormatting>
  <conditionalFormatting sqref="L327">
    <cfRule type="containsText" dxfId="681" priority="873" operator="containsText" text="TBC">
      <formula>NOT(ISERROR(SEARCH("TBC",L327)))</formula>
    </cfRule>
  </conditionalFormatting>
  <conditionalFormatting sqref="Q322 Q324:Q327">
    <cfRule type="containsText" dxfId="680" priority="864" operator="containsText" text="Challenge">
      <formula>NOT(ISERROR(SEARCH("Challenge",Q322)))</formula>
    </cfRule>
    <cfRule type="containsText" dxfId="679" priority="865" operator="containsText" text="Booked">
      <formula>NOT(ISERROR(SEARCH("Booked",Q322)))</formula>
    </cfRule>
    <cfRule type="containsText" dxfId="678" priority="866" operator="containsText" text="Available">
      <formula>NOT(ISERROR(SEARCH("Available",Q322)))</formula>
    </cfRule>
    <cfRule type="containsText" dxfId="677" priority="867" operator="containsText" text="2nd Option">
      <formula>NOT(ISERROR(SEARCH("2nd Option",Q322)))</formula>
    </cfRule>
    <cfRule type="containsText" dxfId="676" priority="868" operator="containsText" text="1st Option">
      <formula>NOT(ISERROR(SEARCH("1st Option",Q322)))</formula>
    </cfRule>
  </conditionalFormatting>
  <conditionalFormatting sqref="L327">
    <cfRule type="containsText" dxfId="675" priority="863" operator="containsText" text="Sent ">
      <formula>NOT(ISERROR(SEARCH("Sent ",L327)))</formula>
    </cfRule>
  </conditionalFormatting>
  <conditionalFormatting sqref="L328 L330:L333">
    <cfRule type="containsText" dxfId="674" priority="857" operator="containsText" text="Re-sent">
      <formula>NOT(ISERROR(SEARCH("Re-sent",L328)))</formula>
    </cfRule>
    <cfRule type="containsText" dxfId="673" priority="858" operator="containsText" text="Sent">
      <formula>NOT(ISERROR(SEARCH("Sent",L328)))</formula>
    </cfRule>
    <cfRule type="containsText" dxfId="672" priority="859" operator="containsText" text="Yes">
      <formula>NOT(ISERROR(SEARCH("Yes",L328)))</formula>
    </cfRule>
    <cfRule type="containsText" dxfId="671" priority="860" operator="containsText" text="TBC">
      <formula>NOT(ISERROR(SEARCH("TBC",L328)))</formula>
    </cfRule>
    <cfRule type="containsText" dxfId="670" priority="862" operator="containsText" text="Yes">
      <formula>NOT(ISERROR(SEARCH("Yes",L328)))</formula>
    </cfRule>
  </conditionalFormatting>
  <conditionalFormatting sqref="L333">
    <cfRule type="containsText" dxfId="669" priority="861" operator="containsText" text="TBC">
      <formula>NOT(ISERROR(SEARCH("TBC",L333)))</formula>
    </cfRule>
  </conditionalFormatting>
  <conditionalFormatting sqref="Q330:Q333">
    <cfRule type="containsText" dxfId="668" priority="852" operator="containsText" text="Challenge">
      <formula>NOT(ISERROR(SEARCH("Challenge",Q330)))</formula>
    </cfRule>
    <cfRule type="containsText" dxfId="667" priority="853" operator="containsText" text="Booked">
      <formula>NOT(ISERROR(SEARCH("Booked",Q330)))</formula>
    </cfRule>
    <cfRule type="containsText" dxfId="666" priority="854" operator="containsText" text="Available">
      <formula>NOT(ISERROR(SEARCH("Available",Q330)))</formula>
    </cfRule>
    <cfRule type="containsText" dxfId="665" priority="855" operator="containsText" text="2nd Option">
      <formula>NOT(ISERROR(SEARCH("2nd Option",Q330)))</formula>
    </cfRule>
    <cfRule type="containsText" dxfId="664" priority="856" operator="containsText" text="1st Option">
      <formula>NOT(ISERROR(SEARCH("1st Option",Q330)))</formula>
    </cfRule>
  </conditionalFormatting>
  <conditionalFormatting sqref="L333">
    <cfRule type="containsText" dxfId="663" priority="851" operator="containsText" text="Sent ">
      <formula>NOT(ISERROR(SEARCH("Sent ",L333)))</formula>
    </cfRule>
  </conditionalFormatting>
  <conditionalFormatting sqref="Q328">
    <cfRule type="containsText" dxfId="662" priority="846" operator="containsText" text="Challenge">
      <formula>NOT(ISERROR(SEARCH("Challenge",Q328)))</formula>
    </cfRule>
    <cfRule type="containsText" dxfId="661" priority="847" operator="containsText" text="Booked">
      <formula>NOT(ISERROR(SEARCH("Booked",Q328)))</formula>
    </cfRule>
    <cfRule type="containsText" dxfId="660" priority="848" operator="containsText" text="Available">
      <formula>NOT(ISERROR(SEARCH("Available",Q328)))</formula>
    </cfRule>
    <cfRule type="containsText" dxfId="659" priority="849" operator="containsText" text="2nd Option">
      <formula>NOT(ISERROR(SEARCH("2nd Option",Q328)))</formula>
    </cfRule>
    <cfRule type="containsText" dxfId="658" priority="850" operator="containsText" text="1st Option">
      <formula>NOT(ISERROR(SEARCH("1st Option",Q328)))</formula>
    </cfRule>
  </conditionalFormatting>
  <conditionalFormatting sqref="Q229">
    <cfRule type="containsText" dxfId="657" priority="829" operator="containsText" text="Challenge">
      <formula>NOT(ISERROR(SEARCH("Challenge",Q229)))</formula>
    </cfRule>
    <cfRule type="containsText" dxfId="656" priority="830" operator="containsText" text="Booked">
      <formula>NOT(ISERROR(SEARCH("Booked",Q229)))</formula>
    </cfRule>
    <cfRule type="containsText" dxfId="655" priority="831" operator="containsText" text="Available">
      <formula>NOT(ISERROR(SEARCH("Available",Q229)))</formula>
    </cfRule>
    <cfRule type="containsText" dxfId="654" priority="832" operator="containsText" text="2nd Option">
      <formula>NOT(ISERROR(SEARCH("2nd Option",Q229)))</formula>
    </cfRule>
    <cfRule type="containsText" dxfId="653" priority="833" operator="containsText" text="1st Option">
      <formula>NOT(ISERROR(SEARCH("1st Option",Q229)))</formula>
    </cfRule>
  </conditionalFormatting>
  <conditionalFormatting sqref="L229:L230 L232">
    <cfRule type="containsText" dxfId="652" priority="840" operator="containsText" text="Re-sent">
      <formula>NOT(ISERROR(SEARCH("Re-sent",L229)))</formula>
    </cfRule>
    <cfRule type="containsText" dxfId="651" priority="841" operator="containsText" text="Sent">
      <formula>NOT(ISERROR(SEARCH("Sent",L229)))</formula>
    </cfRule>
    <cfRule type="containsText" dxfId="650" priority="842" operator="containsText" text="Yes">
      <formula>NOT(ISERROR(SEARCH("Yes",L229)))</formula>
    </cfRule>
    <cfRule type="containsText" dxfId="649" priority="843" operator="containsText" text="TBC">
      <formula>NOT(ISERROR(SEARCH("TBC",L229)))</formula>
    </cfRule>
    <cfRule type="containsText" dxfId="648" priority="845" operator="containsText" text="Yes">
      <formula>NOT(ISERROR(SEARCH("Yes",L229)))</formula>
    </cfRule>
  </conditionalFormatting>
  <conditionalFormatting sqref="L232">
    <cfRule type="containsText" dxfId="647" priority="844" operator="containsText" text="TBC">
      <formula>NOT(ISERROR(SEARCH("TBC",L232)))</formula>
    </cfRule>
  </conditionalFormatting>
  <conditionalFormatting sqref="Q230 Q232">
    <cfRule type="containsText" dxfId="646" priority="835" operator="containsText" text="Challenge">
      <formula>NOT(ISERROR(SEARCH("Challenge",Q230)))</formula>
    </cfRule>
    <cfRule type="containsText" dxfId="645" priority="836" operator="containsText" text="Booked">
      <formula>NOT(ISERROR(SEARCH("Booked",Q230)))</formula>
    </cfRule>
    <cfRule type="containsText" dxfId="644" priority="837" operator="containsText" text="Available">
      <formula>NOT(ISERROR(SEARCH("Available",Q230)))</formula>
    </cfRule>
    <cfRule type="containsText" dxfId="643" priority="838" operator="containsText" text="2nd Option">
      <formula>NOT(ISERROR(SEARCH("2nd Option",Q230)))</formula>
    </cfRule>
    <cfRule type="containsText" dxfId="642" priority="839" operator="containsText" text="1st Option">
      <formula>NOT(ISERROR(SEARCH("1st Option",Q230)))</formula>
    </cfRule>
  </conditionalFormatting>
  <conditionalFormatting sqref="L232">
    <cfRule type="containsText" dxfId="641" priority="834" operator="containsText" text="Sent ">
      <formula>NOT(ISERROR(SEARCH("Sent ",L232)))</formula>
    </cfRule>
  </conditionalFormatting>
  <conditionalFormatting sqref="L53:L54 L56">
    <cfRule type="containsText" dxfId="640" priority="823" operator="containsText" text="Re-sent">
      <formula>NOT(ISERROR(SEARCH("Re-sent",L53)))</formula>
    </cfRule>
    <cfRule type="containsText" dxfId="639" priority="824" operator="containsText" text="Sent">
      <formula>NOT(ISERROR(SEARCH("Sent",L53)))</formula>
    </cfRule>
    <cfRule type="containsText" dxfId="638" priority="825" operator="containsText" text="Yes">
      <formula>NOT(ISERROR(SEARCH("Yes",L53)))</formula>
    </cfRule>
    <cfRule type="containsText" dxfId="637" priority="826" operator="containsText" text="TBC">
      <formula>NOT(ISERROR(SEARCH("TBC",L53)))</formula>
    </cfRule>
    <cfRule type="containsText" dxfId="636" priority="828" operator="containsText" text="Yes">
      <formula>NOT(ISERROR(SEARCH("Yes",L53)))</formula>
    </cfRule>
  </conditionalFormatting>
  <conditionalFormatting sqref="L56">
    <cfRule type="containsText" dxfId="635" priority="827" operator="containsText" text="TBC">
      <formula>NOT(ISERROR(SEARCH("TBC",L56)))</formula>
    </cfRule>
  </conditionalFormatting>
  <conditionalFormatting sqref="Q56 Q53:Q54">
    <cfRule type="containsText" dxfId="634" priority="818" operator="containsText" text="Challenge">
      <formula>NOT(ISERROR(SEARCH("Challenge",Q53)))</formula>
    </cfRule>
    <cfRule type="containsText" dxfId="633" priority="819" operator="containsText" text="Booked">
      <formula>NOT(ISERROR(SEARCH("Booked",Q53)))</formula>
    </cfRule>
    <cfRule type="containsText" dxfId="632" priority="820" operator="containsText" text="Available">
      <formula>NOT(ISERROR(SEARCH("Available",Q53)))</formula>
    </cfRule>
    <cfRule type="containsText" dxfId="631" priority="821" operator="containsText" text="2nd Option">
      <formula>NOT(ISERROR(SEARCH("2nd Option",Q53)))</formula>
    </cfRule>
    <cfRule type="containsText" dxfId="630" priority="822" operator="containsText" text="1st Option">
      <formula>NOT(ISERROR(SEARCH("1st Option",Q53)))</formula>
    </cfRule>
  </conditionalFormatting>
  <conditionalFormatting sqref="L56">
    <cfRule type="containsText" dxfId="629" priority="817" operator="containsText" text="Sent ">
      <formula>NOT(ISERROR(SEARCH("Sent ",L56)))</formula>
    </cfRule>
  </conditionalFormatting>
  <conditionalFormatting sqref="L55">
    <cfRule type="containsText" dxfId="628" priority="811" operator="containsText" text="Re-sent">
      <formula>NOT(ISERROR(SEARCH("Re-sent",L55)))</formula>
    </cfRule>
    <cfRule type="containsText" dxfId="627" priority="812" operator="containsText" text="Sent">
      <formula>NOT(ISERROR(SEARCH("Sent",L55)))</formula>
    </cfRule>
    <cfRule type="containsText" dxfId="626" priority="813" operator="containsText" text="Yes">
      <formula>NOT(ISERROR(SEARCH("Yes",L55)))</formula>
    </cfRule>
    <cfRule type="containsText" dxfId="625" priority="814" operator="containsText" text="TBC">
      <formula>NOT(ISERROR(SEARCH("TBC",L55)))</formula>
    </cfRule>
    <cfRule type="containsText" dxfId="624" priority="816" operator="containsText" text="Yes">
      <formula>NOT(ISERROR(SEARCH("Yes",L55)))</formula>
    </cfRule>
  </conditionalFormatting>
  <conditionalFormatting sqref="L55">
    <cfRule type="containsText" dxfId="623" priority="815" operator="containsText" text="TBC">
      <formula>NOT(ISERROR(SEARCH("TBC",L55)))</formula>
    </cfRule>
  </conditionalFormatting>
  <conditionalFormatting sqref="Q55">
    <cfRule type="containsText" dxfId="622" priority="806" operator="containsText" text="Challenge">
      <formula>NOT(ISERROR(SEARCH("Challenge",Q55)))</formula>
    </cfRule>
    <cfRule type="containsText" dxfId="621" priority="807" operator="containsText" text="Booked">
      <formula>NOT(ISERROR(SEARCH("Booked",Q55)))</formula>
    </cfRule>
    <cfRule type="containsText" dxfId="620" priority="808" operator="containsText" text="Available">
      <formula>NOT(ISERROR(SEARCH("Available",Q55)))</formula>
    </cfRule>
    <cfRule type="containsText" dxfId="619" priority="809" operator="containsText" text="2nd Option">
      <formula>NOT(ISERROR(SEARCH("2nd Option",Q55)))</formula>
    </cfRule>
    <cfRule type="containsText" dxfId="618" priority="810" operator="containsText" text="1st Option">
      <formula>NOT(ISERROR(SEARCH("1st Option",Q55)))</formula>
    </cfRule>
  </conditionalFormatting>
  <conditionalFormatting sqref="L129">
    <cfRule type="containsText" dxfId="617" priority="800" operator="containsText" text="Re-sent">
      <formula>NOT(ISERROR(SEARCH("Re-sent",L129)))</formula>
    </cfRule>
    <cfRule type="containsText" dxfId="616" priority="801" operator="containsText" text="Sent">
      <formula>NOT(ISERROR(SEARCH("Sent",L129)))</formula>
    </cfRule>
    <cfRule type="containsText" dxfId="615" priority="802" operator="containsText" text="Yes">
      <formula>NOT(ISERROR(SEARCH("Yes",L129)))</formula>
    </cfRule>
    <cfRule type="containsText" dxfId="614" priority="803" operator="containsText" text="TBC">
      <formula>NOT(ISERROR(SEARCH("TBC",L129)))</formula>
    </cfRule>
    <cfRule type="containsText" dxfId="613" priority="805" operator="containsText" text="Yes">
      <formula>NOT(ISERROR(SEARCH("Yes",L129)))</formula>
    </cfRule>
  </conditionalFormatting>
  <conditionalFormatting sqref="Q129">
    <cfRule type="containsText" dxfId="612" priority="789" operator="containsText" text="Challenge">
      <formula>NOT(ISERROR(SEARCH("Challenge",Q129)))</formula>
    </cfRule>
    <cfRule type="containsText" dxfId="611" priority="790" operator="containsText" text="Booked">
      <formula>NOT(ISERROR(SEARCH("Booked",Q129)))</formula>
    </cfRule>
    <cfRule type="containsText" dxfId="610" priority="791" operator="containsText" text="Available">
      <formula>NOT(ISERROR(SEARCH("Available",Q129)))</formula>
    </cfRule>
    <cfRule type="containsText" dxfId="609" priority="792" operator="containsText" text="2nd Option">
      <formula>NOT(ISERROR(SEARCH("2nd Option",Q129)))</formula>
    </cfRule>
    <cfRule type="containsText" dxfId="608" priority="793" operator="containsText" text="1st Option">
      <formula>NOT(ISERROR(SEARCH("1st Option",Q129)))</formula>
    </cfRule>
  </conditionalFormatting>
  <conditionalFormatting sqref="AB107:AD109">
    <cfRule type="cellIs" dxfId="607" priority="788" operator="equal">
      <formula>0</formula>
    </cfRule>
  </conditionalFormatting>
  <conditionalFormatting sqref="L224">
    <cfRule type="containsText" dxfId="606" priority="778" operator="containsText" text="Re-sent">
      <formula>NOT(ISERROR(SEARCH("Re-sent",L224)))</formula>
    </cfRule>
    <cfRule type="containsText" dxfId="605" priority="779" operator="containsText" text="Sent">
      <formula>NOT(ISERROR(SEARCH("Sent",L224)))</formula>
    </cfRule>
    <cfRule type="containsText" dxfId="604" priority="780" operator="containsText" text="Yes">
      <formula>NOT(ISERROR(SEARCH("Yes",L224)))</formula>
    </cfRule>
    <cfRule type="containsText" dxfId="603" priority="781" operator="containsText" text="TBC">
      <formula>NOT(ISERROR(SEARCH("TBC",L224)))</formula>
    </cfRule>
    <cfRule type="containsText" dxfId="602" priority="782" operator="containsText" text="Yes">
      <formula>NOT(ISERROR(SEARCH("Yes",L224)))</formula>
    </cfRule>
  </conditionalFormatting>
  <conditionalFormatting sqref="Q224">
    <cfRule type="containsText" dxfId="601" priority="768" operator="containsText" text="Challenge">
      <formula>NOT(ISERROR(SEARCH("Challenge",Q224)))</formula>
    </cfRule>
    <cfRule type="containsText" dxfId="600" priority="769" operator="containsText" text="Booked">
      <formula>NOT(ISERROR(SEARCH("Booked",Q224)))</formula>
    </cfRule>
    <cfRule type="containsText" dxfId="599" priority="770" operator="containsText" text="Available">
      <formula>NOT(ISERROR(SEARCH("Available",Q224)))</formula>
    </cfRule>
    <cfRule type="containsText" dxfId="598" priority="771" operator="containsText" text="2nd Option">
      <formula>NOT(ISERROR(SEARCH("2nd Option",Q224)))</formula>
    </cfRule>
    <cfRule type="containsText" dxfId="597" priority="772" operator="containsText" text="1st Option">
      <formula>NOT(ISERROR(SEARCH("1st Option",Q224)))</formula>
    </cfRule>
  </conditionalFormatting>
  <conditionalFormatting sqref="L95">
    <cfRule type="containsText" dxfId="596" priority="763" operator="containsText" text="Re-sent">
      <formula>NOT(ISERROR(SEARCH("Re-sent",L95)))</formula>
    </cfRule>
    <cfRule type="containsText" dxfId="595" priority="764" operator="containsText" text="Sent">
      <formula>NOT(ISERROR(SEARCH("Sent",L95)))</formula>
    </cfRule>
    <cfRule type="containsText" dxfId="594" priority="765" operator="containsText" text="Yes">
      <formula>NOT(ISERROR(SEARCH("Yes",L95)))</formula>
    </cfRule>
    <cfRule type="containsText" dxfId="593" priority="766" operator="containsText" text="TBC">
      <formula>NOT(ISERROR(SEARCH("TBC",L95)))</formula>
    </cfRule>
    <cfRule type="containsText" dxfId="592" priority="767" operator="containsText" text="Yes">
      <formula>NOT(ISERROR(SEARCH("Yes",L95)))</formula>
    </cfRule>
  </conditionalFormatting>
  <conditionalFormatting sqref="Q95">
    <cfRule type="containsText" dxfId="591" priority="758" operator="containsText" text="Challenge">
      <formula>NOT(ISERROR(SEARCH("Challenge",Q95)))</formula>
    </cfRule>
    <cfRule type="containsText" dxfId="590" priority="759" operator="containsText" text="Booked">
      <formula>NOT(ISERROR(SEARCH("Booked",Q95)))</formula>
    </cfRule>
    <cfRule type="containsText" dxfId="589" priority="760" operator="containsText" text="Available">
      <formula>NOT(ISERROR(SEARCH("Available",Q95)))</formula>
    </cfRule>
    <cfRule type="containsText" dxfId="588" priority="761" operator="containsText" text="2nd Option">
      <formula>NOT(ISERROR(SEARCH("2nd Option",Q95)))</formula>
    </cfRule>
    <cfRule type="containsText" dxfId="587" priority="762" operator="containsText" text="1st Option">
      <formula>NOT(ISERROR(SEARCH("1st Option",Q95)))</formula>
    </cfRule>
  </conditionalFormatting>
  <conditionalFormatting sqref="L166">
    <cfRule type="containsText" dxfId="586" priority="753" operator="containsText" text="Re-sent">
      <formula>NOT(ISERROR(SEARCH("Re-sent",L166)))</formula>
    </cfRule>
    <cfRule type="containsText" dxfId="585" priority="754" operator="containsText" text="Sent">
      <formula>NOT(ISERROR(SEARCH("Sent",L166)))</formula>
    </cfRule>
    <cfRule type="containsText" dxfId="584" priority="755" operator="containsText" text="Yes">
      <formula>NOT(ISERROR(SEARCH("Yes",L166)))</formula>
    </cfRule>
    <cfRule type="containsText" dxfId="583" priority="756" operator="containsText" text="TBC">
      <formula>NOT(ISERROR(SEARCH("TBC",L166)))</formula>
    </cfRule>
    <cfRule type="containsText" dxfId="582" priority="757" operator="containsText" text="Yes">
      <formula>NOT(ISERROR(SEARCH("Yes",L166)))</formula>
    </cfRule>
  </conditionalFormatting>
  <conditionalFormatting sqref="L169">
    <cfRule type="containsText" dxfId="581" priority="748" operator="containsText" text="Re-sent">
      <formula>NOT(ISERROR(SEARCH("Re-sent",L169)))</formula>
    </cfRule>
    <cfRule type="containsText" dxfId="580" priority="749" operator="containsText" text="Sent">
      <formula>NOT(ISERROR(SEARCH("Sent",L169)))</formula>
    </cfRule>
    <cfRule type="containsText" dxfId="579" priority="750" operator="containsText" text="Yes">
      <formula>NOT(ISERROR(SEARCH("Yes",L169)))</formula>
    </cfRule>
    <cfRule type="containsText" dxfId="578" priority="751" operator="containsText" text="TBC">
      <formula>NOT(ISERROR(SEARCH("TBC",L169)))</formula>
    </cfRule>
    <cfRule type="containsText" dxfId="577" priority="752" operator="containsText" text="Yes">
      <formula>NOT(ISERROR(SEARCH("Yes",L169)))</formula>
    </cfRule>
  </conditionalFormatting>
  <conditionalFormatting sqref="L173">
    <cfRule type="containsText" dxfId="576" priority="743" operator="containsText" text="Re-sent">
      <formula>NOT(ISERROR(SEARCH("Re-sent",L173)))</formula>
    </cfRule>
    <cfRule type="containsText" dxfId="575" priority="744" operator="containsText" text="Sent">
      <formula>NOT(ISERROR(SEARCH("Sent",L173)))</formula>
    </cfRule>
    <cfRule type="containsText" dxfId="574" priority="745" operator="containsText" text="Yes">
      <formula>NOT(ISERROR(SEARCH("Yes",L173)))</formula>
    </cfRule>
    <cfRule type="containsText" dxfId="573" priority="746" operator="containsText" text="TBC">
      <formula>NOT(ISERROR(SEARCH("TBC",L173)))</formula>
    </cfRule>
    <cfRule type="containsText" dxfId="572" priority="747" operator="containsText" text="Yes">
      <formula>NOT(ISERROR(SEARCH("Yes",L173)))</formula>
    </cfRule>
  </conditionalFormatting>
  <conditionalFormatting sqref="L177">
    <cfRule type="containsText" dxfId="571" priority="738" operator="containsText" text="Re-sent">
      <formula>NOT(ISERROR(SEARCH("Re-sent",L177)))</formula>
    </cfRule>
    <cfRule type="containsText" dxfId="570" priority="739" operator="containsText" text="Sent">
      <formula>NOT(ISERROR(SEARCH("Sent",L177)))</formula>
    </cfRule>
    <cfRule type="containsText" dxfId="569" priority="740" operator="containsText" text="Yes">
      <formula>NOT(ISERROR(SEARCH("Yes",L177)))</formula>
    </cfRule>
    <cfRule type="containsText" dxfId="568" priority="741" operator="containsText" text="TBC">
      <formula>NOT(ISERROR(SEARCH("TBC",L177)))</formula>
    </cfRule>
    <cfRule type="containsText" dxfId="567" priority="742" operator="containsText" text="Yes">
      <formula>NOT(ISERROR(SEARCH("Yes",L177)))</formula>
    </cfRule>
  </conditionalFormatting>
  <conditionalFormatting sqref="L242">
    <cfRule type="containsText" dxfId="566" priority="733" operator="containsText" text="Re-sent">
      <formula>NOT(ISERROR(SEARCH("Re-sent",L242)))</formula>
    </cfRule>
    <cfRule type="containsText" dxfId="565" priority="734" operator="containsText" text="Sent">
      <formula>NOT(ISERROR(SEARCH("Sent",L242)))</formula>
    </cfRule>
    <cfRule type="containsText" dxfId="564" priority="735" operator="containsText" text="Yes">
      <formula>NOT(ISERROR(SEARCH("Yes",L242)))</formula>
    </cfRule>
    <cfRule type="containsText" dxfId="563" priority="736" operator="containsText" text="TBC">
      <formula>NOT(ISERROR(SEARCH("TBC",L242)))</formula>
    </cfRule>
    <cfRule type="containsText" dxfId="562" priority="737" operator="containsText" text="Yes">
      <formula>NOT(ISERROR(SEARCH("Yes",L242)))</formula>
    </cfRule>
  </conditionalFormatting>
  <conditionalFormatting sqref="L255">
    <cfRule type="containsText" dxfId="561" priority="723" operator="containsText" text="Re-sent">
      <formula>NOT(ISERROR(SEARCH("Re-sent",L255)))</formula>
    </cfRule>
    <cfRule type="containsText" dxfId="560" priority="724" operator="containsText" text="Sent">
      <formula>NOT(ISERROR(SEARCH("Sent",L255)))</formula>
    </cfRule>
    <cfRule type="containsText" dxfId="559" priority="725" operator="containsText" text="Yes">
      <formula>NOT(ISERROR(SEARCH("Yes",L255)))</formula>
    </cfRule>
    <cfRule type="containsText" dxfId="558" priority="726" operator="containsText" text="TBC">
      <formula>NOT(ISERROR(SEARCH("TBC",L255)))</formula>
    </cfRule>
    <cfRule type="containsText" dxfId="557" priority="727" operator="containsText" text="Yes">
      <formula>NOT(ISERROR(SEARCH("Yes",L255)))</formula>
    </cfRule>
  </conditionalFormatting>
  <conditionalFormatting sqref="L264">
    <cfRule type="containsText" dxfId="556" priority="718" operator="containsText" text="Re-sent">
      <formula>NOT(ISERROR(SEARCH("Re-sent",L264)))</formula>
    </cfRule>
    <cfRule type="containsText" dxfId="555" priority="719" operator="containsText" text="Sent">
      <formula>NOT(ISERROR(SEARCH("Sent",L264)))</formula>
    </cfRule>
    <cfRule type="containsText" dxfId="554" priority="720" operator="containsText" text="Yes">
      <formula>NOT(ISERROR(SEARCH("Yes",L264)))</formula>
    </cfRule>
    <cfRule type="containsText" dxfId="553" priority="721" operator="containsText" text="TBC">
      <formula>NOT(ISERROR(SEARCH("TBC",L264)))</formula>
    </cfRule>
    <cfRule type="containsText" dxfId="552" priority="722" operator="containsText" text="Yes">
      <formula>NOT(ISERROR(SEARCH("Yes",L264)))</formula>
    </cfRule>
  </conditionalFormatting>
  <conditionalFormatting sqref="L277">
    <cfRule type="containsText" dxfId="551" priority="713" operator="containsText" text="Re-sent">
      <formula>NOT(ISERROR(SEARCH("Re-sent",L277)))</formula>
    </cfRule>
    <cfRule type="containsText" dxfId="550" priority="714" operator="containsText" text="Sent">
      <formula>NOT(ISERROR(SEARCH("Sent",L277)))</formula>
    </cfRule>
    <cfRule type="containsText" dxfId="549" priority="715" operator="containsText" text="Yes">
      <formula>NOT(ISERROR(SEARCH("Yes",L277)))</formula>
    </cfRule>
    <cfRule type="containsText" dxfId="548" priority="716" operator="containsText" text="TBC">
      <formula>NOT(ISERROR(SEARCH("TBC",L277)))</formula>
    </cfRule>
    <cfRule type="containsText" dxfId="547" priority="717" operator="containsText" text="Yes">
      <formula>NOT(ISERROR(SEARCH("Yes",L277)))</formula>
    </cfRule>
  </conditionalFormatting>
  <conditionalFormatting sqref="L298">
    <cfRule type="containsText" dxfId="546" priority="698" operator="containsText" text="Re-sent">
      <formula>NOT(ISERROR(SEARCH("Re-sent",L298)))</formula>
    </cfRule>
    <cfRule type="containsText" dxfId="545" priority="699" operator="containsText" text="Sent">
      <formula>NOT(ISERROR(SEARCH("Sent",L298)))</formula>
    </cfRule>
    <cfRule type="containsText" dxfId="544" priority="700" operator="containsText" text="Yes">
      <formula>NOT(ISERROR(SEARCH("Yes",L298)))</formula>
    </cfRule>
    <cfRule type="containsText" dxfId="543" priority="701" operator="containsText" text="TBC">
      <formula>NOT(ISERROR(SEARCH("TBC",L298)))</formula>
    </cfRule>
    <cfRule type="containsText" dxfId="542" priority="702" operator="containsText" text="Yes">
      <formula>NOT(ISERROR(SEARCH("Yes",L298)))</formula>
    </cfRule>
  </conditionalFormatting>
  <conditionalFormatting sqref="L292">
    <cfRule type="containsText" dxfId="541" priority="703" operator="containsText" text="Re-sent">
      <formula>NOT(ISERROR(SEARCH("Re-sent",L292)))</formula>
    </cfRule>
    <cfRule type="containsText" dxfId="540" priority="704" operator="containsText" text="Sent">
      <formula>NOT(ISERROR(SEARCH("Sent",L292)))</formula>
    </cfRule>
    <cfRule type="containsText" dxfId="539" priority="705" operator="containsText" text="Yes">
      <formula>NOT(ISERROR(SEARCH("Yes",L292)))</formula>
    </cfRule>
    <cfRule type="containsText" dxfId="538" priority="706" operator="containsText" text="TBC">
      <formula>NOT(ISERROR(SEARCH("TBC",L292)))</formula>
    </cfRule>
    <cfRule type="containsText" dxfId="537" priority="707" operator="containsText" text="Yes">
      <formula>NOT(ISERROR(SEARCH("Yes",L292)))</formula>
    </cfRule>
  </conditionalFormatting>
  <conditionalFormatting sqref="L317">
    <cfRule type="containsText" dxfId="536" priority="688" operator="containsText" text="Re-sent">
      <formula>NOT(ISERROR(SEARCH("Re-sent",L317)))</formula>
    </cfRule>
    <cfRule type="containsText" dxfId="535" priority="689" operator="containsText" text="Sent">
      <formula>NOT(ISERROR(SEARCH("Sent",L317)))</formula>
    </cfRule>
    <cfRule type="containsText" dxfId="534" priority="690" operator="containsText" text="Yes">
      <formula>NOT(ISERROR(SEARCH("Yes",L317)))</formula>
    </cfRule>
    <cfRule type="containsText" dxfId="533" priority="691" operator="containsText" text="TBC">
      <formula>NOT(ISERROR(SEARCH("TBC",L317)))</formula>
    </cfRule>
    <cfRule type="containsText" dxfId="532" priority="692" operator="containsText" text="Yes">
      <formula>NOT(ISERROR(SEARCH("Yes",L317)))</formula>
    </cfRule>
  </conditionalFormatting>
  <conditionalFormatting sqref="L311">
    <cfRule type="containsText" dxfId="531" priority="693" operator="containsText" text="Re-sent">
      <formula>NOT(ISERROR(SEARCH("Re-sent",L311)))</formula>
    </cfRule>
    <cfRule type="containsText" dxfId="530" priority="694" operator="containsText" text="Sent">
      <formula>NOT(ISERROR(SEARCH("Sent",L311)))</formula>
    </cfRule>
    <cfRule type="containsText" dxfId="529" priority="695" operator="containsText" text="Yes">
      <formula>NOT(ISERROR(SEARCH("Yes",L311)))</formula>
    </cfRule>
    <cfRule type="containsText" dxfId="528" priority="696" operator="containsText" text="TBC">
      <formula>NOT(ISERROR(SEARCH("TBC",L311)))</formula>
    </cfRule>
    <cfRule type="containsText" dxfId="527" priority="697" operator="containsText" text="Yes">
      <formula>NOT(ISERROR(SEARCH("Yes",L311)))</formula>
    </cfRule>
  </conditionalFormatting>
  <conditionalFormatting sqref="L323">
    <cfRule type="containsText" dxfId="526" priority="683" operator="containsText" text="Re-sent">
      <formula>NOT(ISERROR(SEARCH("Re-sent",L323)))</formula>
    </cfRule>
    <cfRule type="containsText" dxfId="525" priority="684" operator="containsText" text="Sent">
      <formula>NOT(ISERROR(SEARCH("Sent",L323)))</formula>
    </cfRule>
    <cfRule type="containsText" dxfId="524" priority="685" operator="containsText" text="Yes">
      <formula>NOT(ISERROR(SEARCH("Yes",L323)))</formula>
    </cfRule>
    <cfRule type="containsText" dxfId="523" priority="686" operator="containsText" text="TBC">
      <formula>NOT(ISERROR(SEARCH("TBC",L323)))</formula>
    </cfRule>
    <cfRule type="containsText" dxfId="522" priority="687" operator="containsText" text="Yes">
      <formula>NOT(ISERROR(SEARCH("Yes",L323)))</formula>
    </cfRule>
  </conditionalFormatting>
  <conditionalFormatting sqref="L329">
    <cfRule type="containsText" dxfId="521" priority="678" operator="containsText" text="Re-sent">
      <formula>NOT(ISERROR(SEARCH("Re-sent",L329)))</formula>
    </cfRule>
    <cfRule type="containsText" dxfId="520" priority="679" operator="containsText" text="Sent">
      <formula>NOT(ISERROR(SEARCH("Sent",L329)))</formula>
    </cfRule>
    <cfRule type="containsText" dxfId="519" priority="680" operator="containsText" text="Yes">
      <formula>NOT(ISERROR(SEARCH("Yes",L329)))</formula>
    </cfRule>
    <cfRule type="containsText" dxfId="518" priority="681" operator="containsText" text="TBC">
      <formula>NOT(ISERROR(SEARCH("TBC",L329)))</formula>
    </cfRule>
    <cfRule type="containsText" dxfId="517" priority="682" operator="containsText" text="Yes">
      <formula>NOT(ISERROR(SEARCH("Yes",L329)))</formula>
    </cfRule>
  </conditionalFormatting>
  <conditionalFormatting sqref="Q169">
    <cfRule type="containsText" dxfId="516" priority="668" operator="containsText" text="Challenge">
      <formula>NOT(ISERROR(SEARCH("Challenge",Q169)))</formula>
    </cfRule>
    <cfRule type="containsText" dxfId="515" priority="669" operator="containsText" text="Booked">
      <formula>NOT(ISERROR(SEARCH("Booked",Q169)))</formula>
    </cfRule>
    <cfRule type="containsText" dxfId="514" priority="670" operator="containsText" text="Available">
      <formula>NOT(ISERROR(SEARCH("Available",Q169)))</formula>
    </cfRule>
    <cfRule type="containsText" dxfId="513" priority="671" operator="containsText" text="2nd Option">
      <formula>NOT(ISERROR(SEARCH("2nd Option",Q169)))</formula>
    </cfRule>
    <cfRule type="containsText" dxfId="512" priority="672" operator="containsText" text="1st Option">
      <formula>NOT(ISERROR(SEARCH("1st Option",Q169)))</formula>
    </cfRule>
  </conditionalFormatting>
  <conditionalFormatting sqref="Q173">
    <cfRule type="containsText" dxfId="511" priority="663" operator="containsText" text="Challenge">
      <formula>NOT(ISERROR(SEARCH("Challenge",Q173)))</formula>
    </cfRule>
    <cfRule type="containsText" dxfId="510" priority="664" operator="containsText" text="Booked">
      <formula>NOT(ISERROR(SEARCH("Booked",Q173)))</formula>
    </cfRule>
    <cfRule type="containsText" dxfId="509" priority="665" operator="containsText" text="Available">
      <formula>NOT(ISERROR(SEARCH("Available",Q173)))</formula>
    </cfRule>
    <cfRule type="containsText" dxfId="508" priority="666" operator="containsText" text="2nd Option">
      <formula>NOT(ISERROR(SEARCH("2nd Option",Q173)))</formula>
    </cfRule>
    <cfRule type="containsText" dxfId="507" priority="667" operator="containsText" text="1st Option">
      <formula>NOT(ISERROR(SEARCH("1st Option",Q173)))</formula>
    </cfRule>
  </conditionalFormatting>
  <conditionalFormatting sqref="Q177">
    <cfRule type="containsText" dxfId="506" priority="658" operator="containsText" text="Challenge">
      <formula>NOT(ISERROR(SEARCH("Challenge",Q177)))</formula>
    </cfRule>
    <cfRule type="containsText" dxfId="505" priority="659" operator="containsText" text="Booked">
      <formula>NOT(ISERROR(SEARCH("Booked",Q177)))</formula>
    </cfRule>
    <cfRule type="containsText" dxfId="504" priority="660" operator="containsText" text="Available">
      <formula>NOT(ISERROR(SEARCH("Available",Q177)))</formula>
    </cfRule>
    <cfRule type="containsText" dxfId="503" priority="661" operator="containsText" text="2nd Option">
      <formula>NOT(ISERROR(SEARCH("2nd Option",Q177)))</formula>
    </cfRule>
    <cfRule type="containsText" dxfId="502" priority="662" operator="containsText" text="1st Option">
      <formula>NOT(ISERROR(SEARCH("1st Option",Q177)))</formula>
    </cfRule>
  </conditionalFormatting>
  <conditionalFormatting sqref="Q242">
    <cfRule type="containsText" dxfId="501" priority="653" operator="containsText" text="Challenge">
      <formula>NOT(ISERROR(SEARCH("Challenge",Q242)))</formula>
    </cfRule>
    <cfRule type="containsText" dxfId="500" priority="654" operator="containsText" text="Booked">
      <formula>NOT(ISERROR(SEARCH("Booked",Q242)))</formula>
    </cfRule>
    <cfRule type="containsText" dxfId="499" priority="655" operator="containsText" text="Available">
      <formula>NOT(ISERROR(SEARCH("Available",Q242)))</formula>
    </cfRule>
    <cfRule type="containsText" dxfId="498" priority="656" operator="containsText" text="2nd Option">
      <formula>NOT(ISERROR(SEARCH("2nd Option",Q242)))</formula>
    </cfRule>
    <cfRule type="containsText" dxfId="497" priority="657" operator="containsText" text="1st Option">
      <formula>NOT(ISERROR(SEARCH("1st Option",Q242)))</formula>
    </cfRule>
  </conditionalFormatting>
  <conditionalFormatting sqref="Q248">
    <cfRule type="containsText" dxfId="496" priority="648" operator="containsText" text="Challenge">
      <formula>NOT(ISERROR(SEARCH("Challenge",Q248)))</formula>
    </cfRule>
    <cfRule type="containsText" dxfId="495" priority="649" operator="containsText" text="Booked">
      <formula>NOT(ISERROR(SEARCH("Booked",Q248)))</formula>
    </cfRule>
    <cfRule type="containsText" dxfId="494" priority="650" operator="containsText" text="Available">
      <formula>NOT(ISERROR(SEARCH("Available",Q248)))</formula>
    </cfRule>
    <cfRule type="containsText" dxfId="493" priority="651" operator="containsText" text="2nd Option">
      <formula>NOT(ISERROR(SEARCH("2nd Option",Q248)))</formula>
    </cfRule>
    <cfRule type="containsText" dxfId="492" priority="652" operator="containsText" text="1st Option">
      <formula>NOT(ISERROR(SEARCH("1st Option",Q248)))</formula>
    </cfRule>
  </conditionalFormatting>
  <conditionalFormatting sqref="Q255">
    <cfRule type="containsText" dxfId="491" priority="643" operator="containsText" text="Challenge">
      <formula>NOT(ISERROR(SEARCH("Challenge",Q255)))</formula>
    </cfRule>
    <cfRule type="containsText" dxfId="490" priority="644" operator="containsText" text="Booked">
      <formula>NOT(ISERROR(SEARCH("Booked",Q255)))</formula>
    </cfRule>
    <cfRule type="containsText" dxfId="489" priority="645" operator="containsText" text="Available">
      <formula>NOT(ISERROR(SEARCH("Available",Q255)))</formula>
    </cfRule>
    <cfRule type="containsText" dxfId="488" priority="646" operator="containsText" text="2nd Option">
      <formula>NOT(ISERROR(SEARCH("2nd Option",Q255)))</formula>
    </cfRule>
    <cfRule type="containsText" dxfId="487" priority="647" operator="containsText" text="1st Option">
      <formula>NOT(ISERROR(SEARCH("1st Option",Q255)))</formula>
    </cfRule>
  </conditionalFormatting>
  <conditionalFormatting sqref="Q264">
    <cfRule type="containsText" dxfId="486" priority="638" operator="containsText" text="Challenge">
      <formula>NOT(ISERROR(SEARCH("Challenge",Q264)))</formula>
    </cfRule>
    <cfRule type="containsText" dxfId="485" priority="639" operator="containsText" text="Booked">
      <formula>NOT(ISERROR(SEARCH("Booked",Q264)))</formula>
    </cfRule>
    <cfRule type="containsText" dxfId="484" priority="640" operator="containsText" text="Available">
      <formula>NOT(ISERROR(SEARCH("Available",Q264)))</formula>
    </cfRule>
    <cfRule type="containsText" dxfId="483" priority="641" operator="containsText" text="2nd Option">
      <formula>NOT(ISERROR(SEARCH("2nd Option",Q264)))</formula>
    </cfRule>
    <cfRule type="containsText" dxfId="482" priority="642" operator="containsText" text="1st Option">
      <formula>NOT(ISERROR(SEARCH("1st Option",Q264)))</formula>
    </cfRule>
  </conditionalFormatting>
  <conditionalFormatting sqref="Q277">
    <cfRule type="containsText" dxfId="481" priority="633" operator="containsText" text="Challenge">
      <formula>NOT(ISERROR(SEARCH("Challenge",Q277)))</formula>
    </cfRule>
    <cfRule type="containsText" dxfId="480" priority="634" operator="containsText" text="Booked">
      <formula>NOT(ISERROR(SEARCH("Booked",Q277)))</formula>
    </cfRule>
    <cfRule type="containsText" dxfId="479" priority="635" operator="containsText" text="Available">
      <formula>NOT(ISERROR(SEARCH("Available",Q277)))</formula>
    </cfRule>
    <cfRule type="containsText" dxfId="478" priority="636" operator="containsText" text="2nd Option">
      <formula>NOT(ISERROR(SEARCH("2nd Option",Q277)))</formula>
    </cfRule>
    <cfRule type="containsText" dxfId="477" priority="637" operator="containsText" text="1st Option">
      <formula>NOT(ISERROR(SEARCH("1st Option",Q277)))</formula>
    </cfRule>
  </conditionalFormatting>
  <conditionalFormatting sqref="Q298">
    <cfRule type="containsText" dxfId="476" priority="618" operator="containsText" text="Challenge">
      <formula>NOT(ISERROR(SEARCH("Challenge",Q298)))</formula>
    </cfRule>
    <cfRule type="containsText" dxfId="475" priority="619" operator="containsText" text="Booked">
      <formula>NOT(ISERROR(SEARCH("Booked",Q298)))</formula>
    </cfRule>
    <cfRule type="containsText" dxfId="474" priority="620" operator="containsText" text="Available">
      <formula>NOT(ISERROR(SEARCH("Available",Q298)))</formula>
    </cfRule>
    <cfRule type="containsText" dxfId="473" priority="621" operator="containsText" text="2nd Option">
      <formula>NOT(ISERROR(SEARCH("2nd Option",Q298)))</formula>
    </cfRule>
    <cfRule type="containsText" dxfId="472" priority="622" operator="containsText" text="1st Option">
      <formula>NOT(ISERROR(SEARCH("1st Option",Q298)))</formula>
    </cfRule>
  </conditionalFormatting>
  <conditionalFormatting sqref="Q292">
    <cfRule type="containsText" dxfId="471" priority="623" operator="containsText" text="Challenge">
      <formula>NOT(ISERROR(SEARCH("Challenge",Q292)))</formula>
    </cfRule>
    <cfRule type="containsText" dxfId="470" priority="624" operator="containsText" text="Booked">
      <formula>NOT(ISERROR(SEARCH("Booked",Q292)))</formula>
    </cfRule>
    <cfRule type="containsText" dxfId="469" priority="625" operator="containsText" text="Available">
      <formula>NOT(ISERROR(SEARCH("Available",Q292)))</formula>
    </cfRule>
    <cfRule type="containsText" dxfId="468" priority="626" operator="containsText" text="2nd Option">
      <formula>NOT(ISERROR(SEARCH("2nd Option",Q292)))</formula>
    </cfRule>
    <cfRule type="containsText" dxfId="467" priority="627" operator="containsText" text="1st Option">
      <formula>NOT(ISERROR(SEARCH("1st Option",Q292)))</formula>
    </cfRule>
  </conditionalFormatting>
  <conditionalFormatting sqref="Q317">
    <cfRule type="containsText" dxfId="466" priority="608" operator="containsText" text="Challenge">
      <formula>NOT(ISERROR(SEARCH("Challenge",Q317)))</formula>
    </cfRule>
    <cfRule type="containsText" dxfId="465" priority="609" operator="containsText" text="Booked">
      <formula>NOT(ISERROR(SEARCH("Booked",Q317)))</formula>
    </cfRule>
    <cfRule type="containsText" dxfId="464" priority="610" operator="containsText" text="Available">
      <formula>NOT(ISERROR(SEARCH("Available",Q317)))</formula>
    </cfRule>
    <cfRule type="containsText" dxfId="463" priority="611" operator="containsText" text="2nd Option">
      <formula>NOT(ISERROR(SEARCH("2nd Option",Q317)))</formula>
    </cfRule>
    <cfRule type="containsText" dxfId="462" priority="612" operator="containsText" text="1st Option">
      <formula>NOT(ISERROR(SEARCH("1st Option",Q317)))</formula>
    </cfRule>
  </conditionalFormatting>
  <conditionalFormatting sqref="Q311">
    <cfRule type="containsText" dxfId="461" priority="613" operator="containsText" text="Challenge">
      <formula>NOT(ISERROR(SEARCH("Challenge",Q311)))</formula>
    </cfRule>
    <cfRule type="containsText" dxfId="460" priority="614" operator="containsText" text="Booked">
      <formula>NOT(ISERROR(SEARCH("Booked",Q311)))</formula>
    </cfRule>
    <cfRule type="containsText" dxfId="459" priority="615" operator="containsText" text="Available">
      <formula>NOT(ISERROR(SEARCH("Available",Q311)))</formula>
    </cfRule>
    <cfRule type="containsText" dxfId="458" priority="616" operator="containsText" text="2nd Option">
      <formula>NOT(ISERROR(SEARCH("2nd Option",Q311)))</formula>
    </cfRule>
    <cfRule type="containsText" dxfId="457" priority="617" operator="containsText" text="1st Option">
      <formula>NOT(ISERROR(SEARCH("1st Option",Q311)))</formula>
    </cfRule>
  </conditionalFormatting>
  <conditionalFormatting sqref="Q323">
    <cfRule type="containsText" dxfId="456" priority="603" operator="containsText" text="Challenge">
      <formula>NOT(ISERROR(SEARCH("Challenge",Q323)))</formula>
    </cfRule>
    <cfRule type="containsText" dxfId="455" priority="604" operator="containsText" text="Booked">
      <formula>NOT(ISERROR(SEARCH("Booked",Q323)))</formula>
    </cfRule>
    <cfRule type="containsText" dxfId="454" priority="605" operator="containsText" text="Available">
      <formula>NOT(ISERROR(SEARCH("Available",Q323)))</formula>
    </cfRule>
    <cfRule type="containsText" dxfId="453" priority="606" operator="containsText" text="2nd Option">
      <formula>NOT(ISERROR(SEARCH("2nd Option",Q323)))</formula>
    </cfRule>
    <cfRule type="containsText" dxfId="452" priority="607" operator="containsText" text="1st Option">
      <formula>NOT(ISERROR(SEARCH("1st Option",Q323)))</formula>
    </cfRule>
  </conditionalFormatting>
  <conditionalFormatting sqref="Q329">
    <cfRule type="containsText" dxfId="451" priority="598" operator="containsText" text="Challenge">
      <formula>NOT(ISERROR(SEARCH("Challenge",Q329)))</formula>
    </cfRule>
    <cfRule type="containsText" dxfId="450" priority="599" operator="containsText" text="Booked">
      <formula>NOT(ISERROR(SEARCH("Booked",Q329)))</formula>
    </cfRule>
    <cfRule type="containsText" dxfId="449" priority="600" operator="containsText" text="Available">
      <formula>NOT(ISERROR(SEARCH("Available",Q329)))</formula>
    </cfRule>
    <cfRule type="containsText" dxfId="448" priority="601" operator="containsText" text="2nd Option">
      <formula>NOT(ISERROR(SEARCH("2nd Option",Q329)))</formula>
    </cfRule>
    <cfRule type="containsText" dxfId="447" priority="602" operator="containsText" text="1st Option">
      <formula>NOT(ISERROR(SEARCH("1st Option",Q329)))</formula>
    </cfRule>
  </conditionalFormatting>
  <conditionalFormatting sqref="Q115">
    <cfRule type="containsText" dxfId="446" priority="593" operator="containsText" text="Challenge">
      <formula>NOT(ISERROR(SEARCH("Challenge",Q115)))</formula>
    </cfRule>
    <cfRule type="containsText" dxfId="445" priority="594" operator="containsText" text="Booked">
      <formula>NOT(ISERROR(SEARCH("Booked",Q115)))</formula>
    </cfRule>
    <cfRule type="containsText" dxfId="444" priority="595" operator="containsText" text="Available">
      <formula>NOT(ISERROR(SEARCH("Available",Q115)))</formula>
    </cfRule>
    <cfRule type="containsText" dxfId="443" priority="596" operator="containsText" text="2nd Option">
      <formula>NOT(ISERROR(SEARCH("2nd Option",Q115)))</formula>
    </cfRule>
    <cfRule type="containsText" dxfId="442" priority="597" operator="containsText" text="1st Option">
      <formula>NOT(ISERROR(SEARCH("1st Option",Q115)))</formula>
    </cfRule>
  </conditionalFormatting>
  <conditionalFormatting sqref="L130:L132">
    <cfRule type="containsText" dxfId="441" priority="587" operator="containsText" text="Re-sent">
      <formula>NOT(ISERROR(SEARCH("Re-sent",L130)))</formula>
    </cfRule>
    <cfRule type="containsText" dxfId="440" priority="588" operator="containsText" text="Sent">
      <formula>NOT(ISERROR(SEARCH("Sent",L130)))</formula>
    </cfRule>
    <cfRule type="containsText" dxfId="439" priority="589" operator="containsText" text="Yes">
      <formula>NOT(ISERROR(SEARCH("Yes",L130)))</formula>
    </cfRule>
    <cfRule type="containsText" dxfId="438" priority="590" operator="containsText" text="TBC">
      <formula>NOT(ISERROR(SEARCH("TBC",L130)))</formula>
    </cfRule>
    <cfRule type="containsText" dxfId="437" priority="592" operator="containsText" text="Yes">
      <formula>NOT(ISERROR(SEARCH("Yes",L130)))</formula>
    </cfRule>
  </conditionalFormatting>
  <conditionalFormatting sqref="L132">
    <cfRule type="containsText" dxfId="436" priority="591" operator="containsText" text="TBC">
      <formula>NOT(ISERROR(SEARCH("TBC",L132)))</formula>
    </cfRule>
  </conditionalFormatting>
  <conditionalFormatting sqref="Q130:Q132">
    <cfRule type="containsText" dxfId="435" priority="582" operator="containsText" text="Challenge">
      <formula>NOT(ISERROR(SEARCH("Challenge",Q130)))</formula>
    </cfRule>
    <cfRule type="containsText" dxfId="434" priority="583" operator="containsText" text="Booked">
      <formula>NOT(ISERROR(SEARCH("Booked",Q130)))</formula>
    </cfRule>
    <cfRule type="containsText" dxfId="433" priority="584" operator="containsText" text="Available">
      <formula>NOT(ISERROR(SEARCH("Available",Q130)))</formula>
    </cfRule>
    <cfRule type="containsText" dxfId="432" priority="585" operator="containsText" text="2nd Option">
      <formula>NOT(ISERROR(SEARCH("2nd Option",Q130)))</formula>
    </cfRule>
    <cfRule type="containsText" dxfId="431" priority="586" operator="containsText" text="1st Option">
      <formula>NOT(ISERROR(SEARCH("1st Option",Q130)))</formula>
    </cfRule>
  </conditionalFormatting>
  <conditionalFormatting sqref="L132">
    <cfRule type="containsText" dxfId="430" priority="581" operator="containsText" text="Sent ">
      <formula>NOT(ISERROR(SEARCH("Sent ",L132)))</formula>
    </cfRule>
  </conditionalFormatting>
  <conditionalFormatting sqref="L126:L127">
    <cfRule type="containsText" dxfId="429" priority="576" operator="containsText" text="Re-sent">
      <formula>NOT(ISERROR(SEARCH("Re-sent",L126)))</formula>
    </cfRule>
    <cfRule type="containsText" dxfId="428" priority="577" operator="containsText" text="Sent">
      <formula>NOT(ISERROR(SEARCH("Sent",L126)))</formula>
    </cfRule>
    <cfRule type="containsText" dxfId="427" priority="578" operator="containsText" text="Yes">
      <formula>NOT(ISERROR(SEARCH("Yes",L126)))</formula>
    </cfRule>
    <cfRule type="containsText" dxfId="426" priority="579" operator="containsText" text="TBC">
      <formula>NOT(ISERROR(SEARCH("TBC",L126)))</formula>
    </cfRule>
    <cfRule type="containsText" dxfId="425" priority="580" operator="containsText" text="Yes">
      <formula>NOT(ISERROR(SEARCH("Yes",L126)))</formula>
    </cfRule>
  </conditionalFormatting>
  <conditionalFormatting sqref="Q126">
    <cfRule type="containsText" dxfId="424" priority="571" operator="containsText" text="Challenge">
      <formula>NOT(ISERROR(SEARCH("Challenge",Q126)))</formula>
    </cfRule>
    <cfRule type="containsText" dxfId="423" priority="572" operator="containsText" text="Booked">
      <formula>NOT(ISERROR(SEARCH("Booked",Q126)))</formula>
    </cfRule>
    <cfRule type="containsText" dxfId="422" priority="573" operator="containsText" text="Available">
      <formula>NOT(ISERROR(SEARCH("Available",Q126)))</formula>
    </cfRule>
    <cfRule type="containsText" dxfId="421" priority="574" operator="containsText" text="2nd Option">
      <formula>NOT(ISERROR(SEARCH("2nd Option",Q126)))</formula>
    </cfRule>
    <cfRule type="containsText" dxfId="420" priority="575" operator="containsText" text="1st Option">
      <formula>NOT(ISERROR(SEARCH("1st Option",Q126)))</formula>
    </cfRule>
  </conditionalFormatting>
  <conditionalFormatting sqref="Q127">
    <cfRule type="containsText" dxfId="419" priority="566" operator="containsText" text="Challenge">
      <formula>NOT(ISERROR(SEARCH("Challenge",Q127)))</formula>
    </cfRule>
    <cfRule type="containsText" dxfId="418" priority="567" operator="containsText" text="Booked">
      <formula>NOT(ISERROR(SEARCH("Booked",Q127)))</formula>
    </cfRule>
    <cfRule type="containsText" dxfId="417" priority="568" operator="containsText" text="Available">
      <formula>NOT(ISERROR(SEARCH("Available",Q127)))</formula>
    </cfRule>
    <cfRule type="containsText" dxfId="416" priority="569" operator="containsText" text="2nd Option">
      <formula>NOT(ISERROR(SEARCH("2nd Option",Q127)))</formula>
    </cfRule>
    <cfRule type="containsText" dxfId="415" priority="570" operator="containsText" text="1st Option">
      <formula>NOT(ISERROR(SEARCH("1st Option",Q127)))</formula>
    </cfRule>
  </conditionalFormatting>
  <conditionalFormatting sqref="Q165">
    <cfRule type="containsText" dxfId="414" priority="561" operator="containsText" text="Challenge">
      <formula>NOT(ISERROR(SEARCH("Challenge",Q165)))</formula>
    </cfRule>
    <cfRule type="containsText" dxfId="413" priority="562" operator="containsText" text="Booked">
      <formula>NOT(ISERROR(SEARCH("Booked",Q165)))</formula>
    </cfRule>
    <cfRule type="containsText" dxfId="412" priority="563" operator="containsText" text="Available">
      <formula>NOT(ISERROR(SEARCH("Available",Q165)))</formula>
    </cfRule>
    <cfRule type="containsText" dxfId="411" priority="564" operator="containsText" text="2nd Option">
      <formula>NOT(ISERROR(SEARCH("2nd Option",Q165)))</formula>
    </cfRule>
    <cfRule type="containsText" dxfId="410" priority="565" operator="containsText" text="1st Option">
      <formula>NOT(ISERROR(SEARCH("1st Option",Q165)))</formula>
    </cfRule>
  </conditionalFormatting>
  <conditionalFormatting sqref="L165">
    <cfRule type="containsText" dxfId="409" priority="556" operator="containsText" text="Re-sent">
      <formula>NOT(ISERROR(SEARCH("Re-sent",L165)))</formula>
    </cfRule>
    <cfRule type="containsText" dxfId="408" priority="557" operator="containsText" text="Sent">
      <formula>NOT(ISERROR(SEARCH("Sent",L165)))</formula>
    </cfRule>
    <cfRule type="containsText" dxfId="407" priority="558" operator="containsText" text="Yes">
      <formula>NOT(ISERROR(SEARCH("Yes",L165)))</formula>
    </cfRule>
    <cfRule type="containsText" dxfId="406" priority="559" operator="containsText" text="TBC">
      <formula>NOT(ISERROR(SEARCH("TBC",L165)))</formula>
    </cfRule>
    <cfRule type="containsText" dxfId="405" priority="560" operator="containsText" text="Yes">
      <formula>NOT(ISERROR(SEARCH("Yes",L165)))</formula>
    </cfRule>
  </conditionalFormatting>
  <conditionalFormatting sqref="L194">
    <cfRule type="containsText" dxfId="404" priority="551" operator="containsText" text="Re-sent">
      <formula>NOT(ISERROR(SEARCH("Re-sent",L194)))</formula>
    </cfRule>
    <cfRule type="containsText" dxfId="403" priority="552" operator="containsText" text="Sent">
      <formula>NOT(ISERROR(SEARCH("Sent",L194)))</formula>
    </cfRule>
    <cfRule type="containsText" dxfId="402" priority="553" operator="containsText" text="Yes">
      <formula>NOT(ISERROR(SEARCH("Yes",L194)))</formula>
    </cfRule>
    <cfRule type="containsText" dxfId="401" priority="554" operator="containsText" text="TBC">
      <formula>NOT(ISERROR(SEARCH("TBC",L194)))</formula>
    </cfRule>
    <cfRule type="containsText" dxfId="400" priority="555" operator="containsText" text="Yes">
      <formula>NOT(ISERROR(SEARCH("Yes",L194)))</formula>
    </cfRule>
  </conditionalFormatting>
  <conditionalFormatting sqref="Q194">
    <cfRule type="containsText" dxfId="399" priority="546" operator="containsText" text="Challenge">
      <formula>NOT(ISERROR(SEARCH("Challenge",Q194)))</formula>
    </cfRule>
    <cfRule type="containsText" dxfId="398" priority="547" operator="containsText" text="Booked">
      <formula>NOT(ISERROR(SEARCH("Booked",Q194)))</formula>
    </cfRule>
    <cfRule type="containsText" dxfId="397" priority="548" operator="containsText" text="Available">
      <formula>NOT(ISERROR(SEARCH("Available",Q194)))</formula>
    </cfRule>
    <cfRule type="containsText" dxfId="396" priority="549" operator="containsText" text="2nd Option">
      <formula>NOT(ISERROR(SEARCH("2nd Option",Q194)))</formula>
    </cfRule>
    <cfRule type="containsText" dxfId="395" priority="550" operator="containsText" text="1st Option">
      <formula>NOT(ISERROR(SEARCH("1st Option",Q194)))</formula>
    </cfRule>
  </conditionalFormatting>
  <conditionalFormatting sqref="L241">
    <cfRule type="containsText" dxfId="394" priority="541" operator="containsText" text="Re-sent">
      <formula>NOT(ISERROR(SEARCH("Re-sent",L241)))</formula>
    </cfRule>
    <cfRule type="containsText" dxfId="393" priority="542" operator="containsText" text="Sent">
      <formula>NOT(ISERROR(SEARCH("Sent",L241)))</formula>
    </cfRule>
    <cfRule type="containsText" dxfId="392" priority="543" operator="containsText" text="Yes">
      <formula>NOT(ISERROR(SEARCH("Yes",L241)))</formula>
    </cfRule>
    <cfRule type="containsText" dxfId="391" priority="544" operator="containsText" text="TBC">
      <formula>NOT(ISERROR(SEARCH("TBC",L241)))</formula>
    </cfRule>
    <cfRule type="containsText" dxfId="390" priority="545" operator="containsText" text="Yes">
      <formula>NOT(ISERROR(SEARCH("Yes",L241)))</formula>
    </cfRule>
  </conditionalFormatting>
  <conditionalFormatting sqref="Q241">
    <cfRule type="containsText" dxfId="389" priority="536" operator="containsText" text="Challenge">
      <formula>NOT(ISERROR(SEARCH("Challenge",Q241)))</formula>
    </cfRule>
    <cfRule type="containsText" dxfId="388" priority="537" operator="containsText" text="Booked">
      <formula>NOT(ISERROR(SEARCH("Booked",Q241)))</formula>
    </cfRule>
    <cfRule type="containsText" dxfId="387" priority="538" operator="containsText" text="Available">
      <formula>NOT(ISERROR(SEARCH("Available",Q241)))</formula>
    </cfRule>
    <cfRule type="containsText" dxfId="386" priority="539" operator="containsText" text="2nd Option">
      <formula>NOT(ISERROR(SEARCH("2nd Option",Q241)))</formula>
    </cfRule>
    <cfRule type="containsText" dxfId="385" priority="540" operator="containsText" text="1st Option">
      <formula>NOT(ISERROR(SEARCH("1st Option",Q241)))</formula>
    </cfRule>
  </conditionalFormatting>
  <conditionalFormatting sqref="Q154">
    <cfRule type="containsText" dxfId="384" priority="521" operator="containsText" text="Challenge">
      <formula>NOT(ISERROR(SEARCH("Challenge",Q154)))</formula>
    </cfRule>
    <cfRule type="containsText" dxfId="383" priority="522" operator="containsText" text="Booked">
      <formula>NOT(ISERROR(SEARCH("Booked",Q154)))</formula>
    </cfRule>
    <cfRule type="containsText" dxfId="382" priority="523" operator="containsText" text="Available">
      <formula>NOT(ISERROR(SEARCH("Available",Q154)))</formula>
    </cfRule>
    <cfRule type="containsText" dxfId="381" priority="524" operator="containsText" text="2nd Option">
      <formula>NOT(ISERROR(SEARCH("2nd Option",Q154)))</formula>
    </cfRule>
    <cfRule type="containsText" dxfId="380" priority="525" operator="containsText" text="1st Option">
      <formula>NOT(ISERROR(SEARCH("1st Option",Q154)))</formula>
    </cfRule>
  </conditionalFormatting>
  <conditionalFormatting sqref="L153">
    <cfRule type="containsText" dxfId="379" priority="516" operator="containsText" text="Re-sent">
      <formula>NOT(ISERROR(SEARCH("Re-sent",L153)))</formula>
    </cfRule>
    <cfRule type="containsText" dxfId="378" priority="517" operator="containsText" text="Sent">
      <formula>NOT(ISERROR(SEARCH("Sent",L153)))</formula>
    </cfRule>
    <cfRule type="containsText" dxfId="377" priority="518" operator="containsText" text="Yes">
      <formula>NOT(ISERROR(SEARCH("Yes",L153)))</formula>
    </cfRule>
    <cfRule type="containsText" dxfId="376" priority="519" operator="containsText" text="TBC">
      <formula>NOT(ISERROR(SEARCH("TBC",L153)))</formula>
    </cfRule>
    <cfRule type="containsText" dxfId="375" priority="520" operator="containsText" text="Yes">
      <formula>NOT(ISERROR(SEARCH("Yes",L153)))</formula>
    </cfRule>
  </conditionalFormatting>
  <conditionalFormatting sqref="Q153">
    <cfRule type="containsText" dxfId="374" priority="511" operator="containsText" text="Challenge">
      <formula>NOT(ISERROR(SEARCH("Challenge",Q153)))</formula>
    </cfRule>
    <cfRule type="containsText" dxfId="373" priority="512" operator="containsText" text="Booked">
      <formula>NOT(ISERROR(SEARCH("Booked",Q153)))</formula>
    </cfRule>
    <cfRule type="containsText" dxfId="372" priority="513" operator="containsText" text="Available">
      <formula>NOT(ISERROR(SEARCH("Available",Q153)))</formula>
    </cfRule>
    <cfRule type="containsText" dxfId="371" priority="514" operator="containsText" text="2nd Option">
      <formula>NOT(ISERROR(SEARCH("2nd Option",Q153)))</formula>
    </cfRule>
    <cfRule type="containsText" dxfId="370" priority="515" operator="containsText" text="1st Option">
      <formula>NOT(ISERROR(SEARCH("1st Option",Q153)))</formula>
    </cfRule>
  </conditionalFormatting>
  <conditionalFormatting sqref="L155">
    <cfRule type="containsText" dxfId="369" priority="505" operator="containsText" text="Re-sent">
      <formula>NOT(ISERROR(SEARCH("Re-sent",L155)))</formula>
    </cfRule>
    <cfRule type="containsText" dxfId="368" priority="506" operator="containsText" text="Sent">
      <formula>NOT(ISERROR(SEARCH("Sent",L155)))</formula>
    </cfRule>
    <cfRule type="containsText" dxfId="367" priority="507" operator="containsText" text="Yes">
      <formula>NOT(ISERROR(SEARCH("Yes",L155)))</formula>
    </cfRule>
    <cfRule type="containsText" dxfId="366" priority="508" operator="containsText" text="TBC">
      <formula>NOT(ISERROR(SEARCH("TBC",L155)))</formula>
    </cfRule>
    <cfRule type="containsText" dxfId="365" priority="510" operator="containsText" text="Yes">
      <formula>NOT(ISERROR(SEARCH("Yes",L155)))</formula>
    </cfRule>
  </conditionalFormatting>
  <conditionalFormatting sqref="L155">
    <cfRule type="containsText" dxfId="364" priority="509" operator="containsText" text="TBC">
      <formula>NOT(ISERROR(SEARCH("TBC",L155)))</formula>
    </cfRule>
  </conditionalFormatting>
  <conditionalFormatting sqref="Q155">
    <cfRule type="containsText" dxfId="363" priority="500" operator="containsText" text="Challenge">
      <formula>NOT(ISERROR(SEARCH("Challenge",Q155)))</formula>
    </cfRule>
    <cfRule type="containsText" dxfId="362" priority="501" operator="containsText" text="Booked">
      <formula>NOT(ISERROR(SEARCH("Booked",Q155)))</formula>
    </cfRule>
    <cfRule type="containsText" dxfId="361" priority="502" operator="containsText" text="Available">
      <formula>NOT(ISERROR(SEARCH("Available",Q155)))</formula>
    </cfRule>
    <cfRule type="containsText" dxfId="360" priority="503" operator="containsText" text="2nd Option">
      <formula>NOT(ISERROR(SEARCH("2nd Option",Q155)))</formula>
    </cfRule>
    <cfRule type="containsText" dxfId="359" priority="504" operator="containsText" text="1st Option">
      <formula>NOT(ISERROR(SEARCH("1st Option",Q155)))</formula>
    </cfRule>
  </conditionalFormatting>
  <conditionalFormatting sqref="L155">
    <cfRule type="containsText" dxfId="358" priority="499" operator="containsText" text="Sent ">
      <formula>NOT(ISERROR(SEARCH("Sent ",L155)))</formula>
    </cfRule>
  </conditionalFormatting>
  <conditionalFormatting sqref="L164">
    <cfRule type="containsText" dxfId="357" priority="493" operator="containsText" text="Re-sent">
      <formula>NOT(ISERROR(SEARCH("Re-sent",L164)))</formula>
    </cfRule>
    <cfRule type="containsText" dxfId="356" priority="494" operator="containsText" text="Sent">
      <formula>NOT(ISERROR(SEARCH("Sent",L164)))</formula>
    </cfRule>
    <cfRule type="containsText" dxfId="355" priority="495" operator="containsText" text="Yes">
      <formula>NOT(ISERROR(SEARCH("Yes",L164)))</formula>
    </cfRule>
    <cfRule type="containsText" dxfId="354" priority="496" operator="containsText" text="TBC">
      <formula>NOT(ISERROR(SEARCH("TBC",L164)))</formula>
    </cfRule>
    <cfRule type="containsText" dxfId="353" priority="498" operator="containsText" text="Yes">
      <formula>NOT(ISERROR(SEARCH("Yes",L164)))</formula>
    </cfRule>
  </conditionalFormatting>
  <conditionalFormatting sqref="L164">
    <cfRule type="containsText" dxfId="352" priority="497" operator="containsText" text="TBC">
      <formula>NOT(ISERROR(SEARCH("TBC",L164)))</formula>
    </cfRule>
  </conditionalFormatting>
  <conditionalFormatting sqref="Q164">
    <cfRule type="containsText" dxfId="351" priority="488" operator="containsText" text="Challenge">
      <formula>NOT(ISERROR(SEARCH("Challenge",Q164)))</formula>
    </cfRule>
    <cfRule type="containsText" dxfId="350" priority="489" operator="containsText" text="Booked">
      <formula>NOT(ISERROR(SEARCH("Booked",Q164)))</formula>
    </cfRule>
    <cfRule type="containsText" dxfId="349" priority="490" operator="containsText" text="Available">
      <formula>NOT(ISERROR(SEARCH("Available",Q164)))</formula>
    </cfRule>
    <cfRule type="containsText" dxfId="348" priority="491" operator="containsText" text="2nd Option">
      <formula>NOT(ISERROR(SEARCH("2nd Option",Q164)))</formula>
    </cfRule>
    <cfRule type="containsText" dxfId="347" priority="492" operator="containsText" text="1st Option">
      <formula>NOT(ISERROR(SEARCH("1st Option",Q164)))</formula>
    </cfRule>
  </conditionalFormatting>
  <conditionalFormatting sqref="L164">
    <cfRule type="containsText" dxfId="346" priority="487" operator="containsText" text="Sent ">
      <formula>NOT(ISERROR(SEARCH("Sent ",L164)))</formula>
    </cfRule>
  </conditionalFormatting>
  <conditionalFormatting sqref="L168">
    <cfRule type="containsText" dxfId="345" priority="482" operator="containsText" text="Re-sent">
      <formula>NOT(ISERROR(SEARCH("Re-sent",L168)))</formula>
    </cfRule>
    <cfRule type="containsText" dxfId="344" priority="483" operator="containsText" text="Sent">
      <formula>NOT(ISERROR(SEARCH("Sent",L168)))</formula>
    </cfRule>
    <cfRule type="containsText" dxfId="343" priority="484" operator="containsText" text="Yes">
      <formula>NOT(ISERROR(SEARCH("Yes",L168)))</formula>
    </cfRule>
    <cfRule type="containsText" dxfId="342" priority="485" operator="containsText" text="TBC">
      <formula>NOT(ISERROR(SEARCH("TBC",L168)))</formula>
    </cfRule>
    <cfRule type="containsText" dxfId="341" priority="486" operator="containsText" text="Yes">
      <formula>NOT(ISERROR(SEARCH("Yes",L168)))</formula>
    </cfRule>
  </conditionalFormatting>
  <conditionalFormatting sqref="Q168">
    <cfRule type="containsText" dxfId="340" priority="477" operator="containsText" text="Challenge">
      <formula>NOT(ISERROR(SEARCH("Challenge",Q168)))</formula>
    </cfRule>
    <cfRule type="containsText" dxfId="339" priority="478" operator="containsText" text="Booked">
      <formula>NOT(ISERROR(SEARCH("Booked",Q168)))</formula>
    </cfRule>
    <cfRule type="containsText" dxfId="338" priority="479" operator="containsText" text="Available">
      <formula>NOT(ISERROR(SEARCH("Available",Q168)))</formula>
    </cfRule>
    <cfRule type="containsText" dxfId="337" priority="480" operator="containsText" text="2nd Option">
      <formula>NOT(ISERROR(SEARCH("2nd Option",Q168)))</formula>
    </cfRule>
    <cfRule type="containsText" dxfId="336" priority="481" operator="containsText" text="1st Option">
      <formula>NOT(ISERROR(SEARCH("1st Option",Q168)))</formula>
    </cfRule>
  </conditionalFormatting>
  <conditionalFormatting sqref="L170">
    <cfRule type="containsText" dxfId="335" priority="471" operator="containsText" text="Re-sent">
      <formula>NOT(ISERROR(SEARCH("Re-sent",L170)))</formula>
    </cfRule>
    <cfRule type="containsText" dxfId="334" priority="472" operator="containsText" text="Sent">
      <formula>NOT(ISERROR(SEARCH("Sent",L170)))</formula>
    </cfRule>
    <cfRule type="containsText" dxfId="333" priority="473" operator="containsText" text="Yes">
      <formula>NOT(ISERROR(SEARCH("Yes",L170)))</formula>
    </cfRule>
    <cfRule type="containsText" dxfId="332" priority="474" operator="containsText" text="TBC">
      <formula>NOT(ISERROR(SEARCH("TBC",L170)))</formula>
    </cfRule>
    <cfRule type="containsText" dxfId="331" priority="476" operator="containsText" text="Yes">
      <formula>NOT(ISERROR(SEARCH("Yes",L170)))</formula>
    </cfRule>
  </conditionalFormatting>
  <conditionalFormatting sqref="L170">
    <cfRule type="containsText" dxfId="330" priority="475" operator="containsText" text="TBC">
      <formula>NOT(ISERROR(SEARCH("TBC",L170)))</formula>
    </cfRule>
  </conditionalFormatting>
  <conditionalFormatting sqref="Q170">
    <cfRule type="containsText" dxfId="329" priority="466" operator="containsText" text="Challenge">
      <formula>NOT(ISERROR(SEARCH("Challenge",Q170)))</formula>
    </cfRule>
    <cfRule type="containsText" dxfId="328" priority="467" operator="containsText" text="Booked">
      <formula>NOT(ISERROR(SEARCH("Booked",Q170)))</formula>
    </cfRule>
    <cfRule type="containsText" dxfId="327" priority="468" operator="containsText" text="Available">
      <formula>NOT(ISERROR(SEARCH("Available",Q170)))</formula>
    </cfRule>
    <cfRule type="containsText" dxfId="326" priority="469" operator="containsText" text="2nd Option">
      <formula>NOT(ISERROR(SEARCH("2nd Option",Q170)))</formula>
    </cfRule>
    <cfRule type="containsText" dxfId="325" priority="470" operator="containsText" text="1st Option">
      <formula>NOT(ISERROR(SEARCH("1st Option",Q170)))</formula>
    </cfRule>
  </conditionalFormatting>
  <conditionalFormatting sqref="L170">
    <cfRule type="containsText" dxfId="324" priority="465" operator="containsText" text="Sent ">
      <formula>NOT(ISERROR(SEARCH("Sent ",L170)))</formula>
    </cfRule>
  </conditionalFormatting>
  <conditionalFormatting sqref="L192">
    <cfRule type="containsText" dxfId="323" priority="460" operator="containsText" text="Re-sent">
      <formula>NOT(ISERROR(SEARCH("Re-sent",L192)))</formula>
    </cfRule>
    <cfRule type="containsText" dxfId="322" priority="461" operator="containsText" text="Sent">
      <formula>NOT(ISERROR(SEARCH("Sent",L192)))</formula>
    </cfRule>
    <cfRule type="containsText" dxfId="321" priority="462" operator="containsText" text="Yes">
      <formula>NOT(ISERROR(SEARCH("Yes",L192)))</formula>
    </cfRule>
    <cfRule type="containsText" dxfId="320" priority="463" operator="containsText" text="TBC">
      <formula>NOT(ISERROR(SEARCH("TBC",L192)))</formula>
    </cfRule>
    <cfRule type="containsText" dxfId="319" priority="464" operator="containsText" text="Yes">
      <formula>NOT(ISERROR(SEARCH("Yes",L192)))</formula>
    </cfRule>
  </conditionalFormatting>
  <conditionalFormatting sqref="Q192">
    <cfRule type="containsText" dxfId="318" priority="455" operator="containsText" text="Challenge">
      <formula>NOT(ISERROR(SEARCH("Challenge",Q192)))</formula>
    </cfRule>
    <cfRule type="containsText" dxfId="317" priority="456" operator="containsText" text="Booked">
      <formula>NOT(ISERROR(SEARCH("Booked",Q192)))</formula>
    </cfRule>
    <cfRule type="containsText" dxfId="316" priority="457" operator="containsText" text="Available">
      <formula>NOT(ISERROR(SEARCH("Available",Q192)))</formula>
    </cfRule>
    <cfRule type="containsText" dxfId="315" priority="458" operator="containsText" text="2nd Option">
      <formula>NOT(ISERROR(SEARCH("2nd Option",Q192)))</formula>
    </cfRule>
    <cfRule type="containsText" dxfId="314" priority="459" operator="containsText" text="1st Option">
      <formula>NOT(ISERROR(SEARCH("1st Option",Q192)))</formula>
    </cfRule>
  </conditionalFormatting>
  <conditionalFormatting sqref="L188">
    <cfRule type="containsText" dxfId="313" priority="450" operator="containsText" text="Re-sent">
      <formula>NOT(ISERROR(SEARCH("Re-sent",L188)))</formula>
    </cfRule>
    <cfRule type="containsText" dxfId="312" priority="451" operator="containsText" text="Sent">
      <formula>NOT(ISERROR(SEARCH("Sent",L188)))</formula>
    </cfRule>
    <cfRule type="containsText" dxfId="311" priority="452" operator="containsText" text="Yes">
      <formula>NOT(ISERROR(SEARCH("Yes",L188)))</formula>
    </cfRule>
    <cfRule type="containsText" dxfId="310" priority="453" operator="containsText" text="TBC">
      <formula>NOT(ISERROR(SEARCH("TBC",L188)))</formula>
    </cfRule>
    <cfRule type="containsText" dxfId="309" priority="454" operator="containsText" text="Yes">
      <formula>NOT(ISERROR(SEARCH("Yes",L188)))</formula>
    </cfRule>
  </conditionalFormatting>
  <conditionalFormatting sqref="Q188">
    <cfRule type="containsText" dxfId="308" priority="445" operator="containsText" text="Challenge">
      <formula>NOT(ISERROR(SEARCH("Challenge",Q188)))</formula>
    </cfRule>
    <cfRule type="containsText" dxfId="307" priority="446" operator="containsText" text="Booked">
      <formula>NOT(ISERROR(SEARCH("Booked",Q188)))</formula>
    </cfRule>
    <cfRule type="containsText" dxfId="306" priority="447" operator="containsText" text="Available">
      <formula>NOT(ISERROR(SEARCH("Available",Q188)))</formula>
    </cfRule>
    <cfRule type="containsText" dxfId="305" priority="448" operator="containsText" text="2nd Option">
      <formula>NOT(ISERROR(SEARCH("2nd Option",Q188)))</formula>
    </cfRule>
    <cfRule type="containsText" dxfId="304" priority="449" operator="containsText" text="1st Option">
      <formula>NOT(ISERROR(SEARCH("1st Option",Q188)))</formula>
    </cfRule>
  </conditionalFormatting>
  <conditionalFormatting sqref="L243">
    <cfRule type="containsText" dxfId="303" priority="439" operator="containsText" text="Re-sent">
      <formula>NOT(ISERROR(SEARCH("Re-sent",L243)))</formula>
    </cfRule>
    <cfRule type="containsText" dxfId="302" priority="440" operator="containsText" text="Sent">
      <formula>NOT(ISERROR(SEARCH("Sent",L243)))</formula>
    </cfRule>
    <cfRule type="containsText" dxfId="301" priority="441" operator="containsText" text="Yes">
      <formula>NOT(ISERROR(SEARCH("Yes",L243)))</formula>
    </cfRule>
    <cfRule type="containsText" dxfId="300" priority="442" operator="containsText" text="TBC">
      <formula>NOT(ISERROR(SEARCH("TBC",L243)))</formula>
    </cfRule>
    <cfRule type="containsText" dxfId="299" priority="444" operator="containsText" text="Yes">
      <formula>NOT(ISERROR(SEARCH("Yes",L243)))</formula>
    </cfRule>
  </conditionalFormatting>
  <conditionalFormatting sqref="L243">
    <cfRule type="containsText" dxfId="298" priority="443" operator="containsText" text="TBC">
      <formula>NOT(ISERROR(SEARCH("TBC",L243)))</formula>
    </cfRule>
  </conditionalFormatting>
  <conditionalFormatting sqref="Q243">
    <cfRule type="containsText" dxfId="297" priority="434" operator="containsText" text="Challenge">
      <formula>NOT(ISERROR(SEARCH("Challenge",Q243)))</formula>
    </cfRule>
    <cfRule type="containsText" dxfId="296" priority="435" operator="containsText" text="Booked">
      <formula>NOT(ISERROR(SEARCH("Booked",Q243)))</formula>
    </cfRule>
    <cfRule type="containsText" dxfId="295" priority="436" operator="containsText" text="Available">
      <formula>NOT(ISERROR(SEARCH("Available",Q243)))</formula>
    </cfRule>
    <cfRule type="containsText" dxfId="294" priority="437" operator="containsText" text="2nd Option">
      <formula>NOT(ISERROR(SEARCH("2nd Option",Q243)))</formula>
    </cfRule>
    <cfRule type="containsText" dxfId="293" priority="438" operator="containsText" text="1st Option">
      <formula>NOT(ISERROR(SEARCH("1st Option",Q243)))</formula>
    </cfRule>
  </conditionalFormatting>
  <conditionalFormatting sqref="L243">
    <cfRule type="containsText" dxfId="292" priority="433" operator="containsText" text="Sent ">
      <formula>NOT(ISERROR(SEARCH("Sent ",L243)))</formula>
    </cfRule>
  </conditionalFormatting>
  <conditionalFormatting sqref="L254">
    <cfRule type="containsText" dxfId="291" priority="428" operator="containsText" text="Re-sent">
      <formula>NOT(ISERROR(SEARCH("Re-sent",L254)))</formula>
    </cfRule>
    <cfRule type="containsText" dxfId="290" priority="429" operator="containsText" text="Sent">
      <formula>NOT(ISERROR(SEARCH("Sent",L254)))</formula>
    </cfRule>
    <cfRule type="containsText" dxfId="289" priority="430" operator="containsText" text="Yes">
      <formula>NOT(ISERROR(SEARCH("Yes",L254)))</formula>
    </cfRule>
    <cfRule type="containsText" dxfId="288" priority="431" operator="containsText" text="TBC">
      <formula>NOT(ISERROR(SEARCH("TBC",L254)))</formula>
    </cfRule>
    <cfRule type="containsText" dxfId="287" priority="432" operator="containsText" text="Yes">
      <formula>NOT(ISERROR(SEARCH("Yes",L254)))</formula>
    </cfRule>
  </conditionalFormatting>
  <conditionalFormatting sqref="Q254">
    <cfRule type="containsText" dxfId="286" priority="423" operator="containsText" text="Challenge">
      <formula>NOT(ISERROR(SEARCH("Challenge",Q254)))</formula>
    </cfRule>
    <cfRule type="containsText" dxfId="285" priority="424" operator="containsText" text="Booked">
      <formula>NOT(ISERROR(SEARCH("Booked",Q254)))</formula>
    </cfRule>
    <cfRule type="containsText" dxfId="284" priority="425" operator="containsText" text="Available">
      <formula>NOT(ISERROR(SEARCH("Available",Q254)))</formula>
    </cfRule>
    <cfRule type="containsText" dxfId="283" priority="426" operator="containsText" text="2nd Option">
      <formula>NOT(ISERROR(SEARCH("2nd Option",Q254)))</formula>
    </cfRule>
    <cfRule type="containsText" dxfId="282" priority="427" operator="containsText" text="1st Option">
      <formula>NOT(ISERROR(SEARCH("1st Option",Q254)))</formula>
    </cfRule>
  </conditionalFormatting>
  <conditionalFormatting sqref="L278">
    <cfRule type="containsText" dxfId="281" priority="418" operator="containsText" text="Re-sent">
      <formula>NOT(ISERROR(SEARCH("Re-sent",L278)))</formula>
    </cfRule>
    <cfRule type="containsText" dxfId="280" priority="419" operator="containsText" text="Sent">
      <formula>NOT(ISERROR(SEARCH("Sent",L278)))</formula>
    </cfRule>
    <cfRule type="containsText" dxfId="279" priority="420" operator="containsText" text="Yes">
      <formula>NOT(ISERROR(SEARCH("Yes",L278)))</formula>
    </cfRule>
    <cfRule type="containsText" dxfId="278" priority="421" operator="containsText" text="TBC">
      <formula>NOT(ISERROR(SEARCH("TBC",L278)))</formula>
    </cfRule>
    <cfRule type="containsText" dxfId="277" priority="422" operator="containsText" text="Yes">
      <formula>NOT(ISERROR(SEARCH("Yes",L278)))</formula>
    </cfRule>
  </conditionalFormatting>
  <conditionalFormatting sqref="Q278">
    <cfRule type="containsText" dxfId="276" priority="413" operator="containsText" text="Challenge">
      <formula>NOT(ISERROR(SEARCH("Challenge",Q278)))</formula>
    </cfRule>
    <cfRule type="containsText" dxfId="275" priority="414" operator="containsText" text="Booked">
      <formula>NOT(ISERROR(SEARCH("Booked",Q278)))</formula>
    </cfRule>
    <cfRule type="containsText" dxfId="274" priority="415" operator="containsText" text="Available">
      <formula>NOT(ISERROR(SEARCH("Available",Q278)))</formula>
    </cfRule>
    <cfRule type="containsText" dxfId="273" priority="416" operator="containsText" text="2nd Option">
      <formula>NOT(ISERROR(SEARCH("2nd Option",Q278)))</formula>
    </cfRule>
    <cfRule type="containsText" dxfId="272" priority="417" operator="containsText" text="1st Option">
      <formula>NOT(ISERROR(SEARCH("1st Option",Q278)))</formula>
    </cfRule>
  </conditionalFormatting>
  <conditionalFormatting sqref="L231">
    <cfRule type="containsText" dxfId="271" priority="408" operator="containsText" text="Re-sent">
      <formula>NOT(ISERROR(SEARCH("Re-sent",L231)))</formula>
    </cfRule>
    <cfRule type="containsText" dxfId="270" priority="409" operator="containsText" text="Sent">
      <formula>NOT(ISERROR(SEARCH("Sent",L231)))</formula>
    </cfRule>
    <cfRule type="containsText" dxfId="269" priority="410" operator="containsText" text="Yes">
      <formula>NOT(ISERROR(SEARCH("Yes",L231)))</formula>
    </cfRule>
    <cfRule type="containsText" dxfId="268" priority="411" operator="containsText" text="TBC">
      <formula>NOT(ISERROR(SEARCH("TBC",L231)))</formula>
    </cfRule>
    <cfRule type="containsText" dxfId="267" priority="412" operator="containsText" text="Yes">
      <formula>NOT(ISERROR(SEARCH("Yes",L231)))</formula>
    </cfRule>
  </conditionalFormatting>
  <conditionalFormatting sqref="Q231">
    <cfRule type="containsText" dxfId="266" priority="403" operator="containsText" text="Challenge">
      <formula>NOT(ISERROR(SEARCH("Challenge",Q231)))</formula>
    </cfRule>
    <cfRule type="containsText" dxfId="265" priority="404" operator="containsText" text="Booked">
      <formula>NOT(ISERROR(SEARCH("Booked",Q231)))</formula>
    </cfRule>
    <cfRule type="containsText" dxfId="264" priority="405" operator="containsText" text="Available">
      <formula>NOT(ISERROR(SEARCH("Available",Q231)))</formula>
    </cfRule>
    <cfRule type="containsText" dxfId="263" priority="406" operator="containsText" text="2nd Option">
      <formula>NOT(ISERROR(SEARCH("2nd Option",Q231)))</formula>
    </cfRule>
    <cfRule type="containsText" dxfId="262" priority="407" operator="containsText" text="1st Option">
      <formula>NOT(ISERROR(SEARCH("1st Option",Q231)))</formula>
    </cfRule>
  </conditionalFormatting>
  <conditionalFormatting sqref="L251:L253">
    <cfRule type="containsText" dxfId="261" priority="398" operator="containsText" text="Re-sent">
      <formula>NOT(ISERROR(SEARCH("Re-sent",L251)))</formula>
    </cfRule>
    <cfRule type="containsText" dxfId="260" priority="399" operator="containsText" text="Sent">
      <formula>NOT(ISERROR(SEARCH("Sent",L251)))</formula>
    </cfRule>
    <cfRule type="containsText" dxfId="259" priority="400" operator="containsText" text="Yes">
      <formula>NOT(ISERROR(SEARCH("Yes",L251)))</formula>
    </cfRule>
    <cfRule type="containsText" dxfId="258" priority="401" operator="containsText" text="TBC">
      <formula>NOT(ISERROR(SEARCH("TBC",L251)))</formula>
    </cfRule>
    <cfRule type="containsText" dxfId="257" priority="402" operator="containsText" text="Yes">
      <formula>NOT(ISERROR(SEARCH("Yes",L251)))</formula>
    </cfRule>
  </conditionalFormatting>
  <conditionalFormatting sqref="Q251:Q253">
    <cfRule type="containsText" dxfId="256" priority="393" operator="containsText" text="Challenge">
      <formula>NOT(ISERROR(SEARCH("Challenge",Q251)))</formula>
    </cfRule>
    <cfRule type="containsText" dxfId="255" priority="394" operator="containsText" text="Booked">
      <formula>NOT(ISERROR(SEARCH("Booked",Q251)))</formula>
    </cfRule>
    <cfRule type="containsText" dxfId="254" priority="395" operator="containsText" text="Available">
      <formula>NOT(ISERROR(SEARCH("Available",Q251)))</formula>
    </cfRule>
    <cfRule type="containsText" dxfId="253" priority="396" operator="containsText" text="2nd Option">
      <formula>NOT(ISERROR(SEARCH("2nd Option",Q251)))</formula>
    </cfRule>
    <cfRule type="containsText" dxfId="252" priority="397" operator="containsText" text="1st Option">
      <formula>NOT(ISERROR(SEARCH("1st Option",Q251)))</formula>
    </cfRule>
  </conditionalFormatting>
  <conditionalFormatting sqref="L223">
    <cfRule type="containsText" dxfId="251" priority="325" operator="containsText" text="Re-sent">
      <formula>NOT(ISERROR(SEARCH("Re-sent",L223)))</formula>
    </cfRule>
    <cfRule type="containsText" dxfId="250" priority="326" operator="containsText" text="Sent">
      <formula>NOT(ISERROR(SEARCH("Sent",L223)))</formula>
    </cfRule>
    <cfRule type="containsText" dxfId="249" priority="327" operator="containsText" text="Yes">
      <formula>NOT(ISERROR(SEARCH("Yes",L223)))</formula>
    </cfRule>
    <cfRule type="containsText" dxfId="248" priority="328" operator="containsText" text="TBC">
      <formula>NOT(ISERROR(SEARCH("TBC",L223)))</formula>
    </cfRule>
    <cfRule type="containsText" dxfId="247" priority="330" operator="containsText" text="Yes">
      <formula>NOT(ISERROR(SEARCH("Yes",L223)))</formula>
    </cfRule>
  </conditionalFormatting>
  <conditionalFormatting sqref="L223">
    <cfRule type="containsText" dxfId="246" priority="329" operator="containsText" text="TBC">
      <formula>NOT(ISERROR(SEARCH("TBC",L223)))</formula>
    </cfRule>
  </conditionalFormatting>
  <conditionalFormatting sqref="Q223">
    <cfRule type="containsText" dxfId="245" priority="320" operator="containsText" text="Challenge">
      <formula>NOT(ISERROR(SEARCH("Challenge",Q223)))</formula>
    </cfRule>
    <cfRule type="containsText" dxfId="244" priority="321" operator="containsText" text="Booked">
      <formula>NOT(ISERROR(SEARCH("Booked",Q223)))</formula>
    </cfRule>
    <cfRule type="containsText" dxfId="243" priority="322" operator="containsText" text="Available">
      <formula>NOT(ISERROR(SEARCH("Available",Q223)))</formula>
    </cfRule>
    <cfRule type="containsText" dxfId="242" priority="323" operator="containsText" text="2nd Option">
      <formula>NOT(ISERROR(SEARCH("2nd Option",Q223)))</formula>
    </cfRule>
    <cfRule type="containsText" dxfId="241" priority="324" operator="containsText" text="1st Option">
      <formula>NOT(ISERROR(SEARCH("1st Option",Q223)))</formula>
    </cfRule>
  </conditionalFormatting>
  <conditionalFormatting sqref="L223">
    <cfRule type="containsText" dxfId="240" priority="319" operator="containsText" text="Sent ">
      <formula>NOT(ISERROR(SEARCH("Sent ",L223)))</formula>
    </cfRule>
  </conditionalFormatting>
  <conditionalFormatting sqref="L250">
    <cfRule type="containsText" dxfId="239" priority="284" operator="containsText" text="Re-sent">
      <formula>NOT(ISERROR(SEARCH("Re-sent",L250)))</formula>
    </cfRule>
    <cfRule type="containsText" dxfId="238" priority="285" operator="containsText" text="Sent">
      <formula>NOT(ISERROR(SEARCH("Sent",L250)))</formula>
    </cfRule>
    <cfRule type="containsText" dxfId="237" priority="286" operator="containsText" text="Yes">
      <formula>NOT(ISERROR(SEARCH("Yes",L250)))</formula>
    </cfRule>
    <cfRule type="containsText" dxfId="236" priority="287" operator="containsText" text="TBC">
      <formula>NOT(ISERROR(SEARCH("TBC",L250)))</formula>
    </cfRule>
    <cfRule type="containsText" dxfId="235" priority="288" operator="containsText" text="Yes">
      <formula>NOT(ISERROR(SEARCH("Yes",L250)))</formula>
    </cfRule>
  </conditionalFormatting>
  <conditionalFormatting sqref="Q250">
    <cfRule type="containsText" dxfId="234" priority="279" operator="containsText" text="Challenge">
      <formula>NOT(ISERROR(SEARCH("Challenge",Q250)))</formula>
    </cfRule>
    <cfRule type="containsText" dxfId="233" priority="280" operator="containsText" text="Booked">
      <formula>NOT(ISERROR(SEARCH("Booked",Q250)))</formula>
    </cfRule>
    <cfRule type="containsText" dxfId="232" priority="281" operator="containsText" text="Available">
      <formula>NOT(ISERROR(SEARCH("Available",Q250)))</formula>
    </cfRule>
    <cfRule type="containsText" dxfId="231" priority="282" operator="containsText" text="2nd Option">
      <formula>NOT(ISERROR(SEARCH("2nd Option",Q250)))</formula>
    </cfRule>
    <cfRule type="containsText" dxfId="230" priority="283" operator="containsText" text="1st Option">
      <formula>NOT(ISERROR(SEARCH("1st Option",Q250)))</formula>
    </cfRule>
  </conditionalFormatting>
  <conditionalFormatting sqref="L257">
    <cfRule type="containsText" dxfId="229" priority="261" operator="containsText" text="Re-sent">
      <formula>NOT(ISERROR(SEARCH("Re-sent",L257)))</formula>
    </cfRule>
    <cfRule type="containsText" dxfId="228" priority="262" operator="containsText" text="Sent">
      <formula>NOT(ISERROR(SEARCH("Sent",L257)))</formula>
    </cfRule>
    <cfRule type="containsText" dxfId="227" priority="263" operator="containsText" text="Yes">
      <formula>NOT(ISERROR(SEARCH("Yes",L257)))</formula>
    </cfRule>
    <cfRule type="containsText" dxfId="226" priority="264" operator="containsText" text="TBC">
      <formula>NOT(ISERROR(SEARCH("TBC",L257)))</formula>
    </cfRule>
    <cfRule type="containsText" dxfId="225" priority="266" operator="containsText" text="Yes">
      <formula>NOT(ISERROR(SEARCH("Yes",L257)))</formula>
    </cfRule>
  </conditionalFormatting>
  <conditionalFormatting sqref="L257">
    <cfRule type="containsText" dxfId="224" priority="265" operator="containsText" text="TBC">
      <formula>NOT(ISERROR(SEARCH("TBC",L257)))</formula>
    </cfRule>
  </conditionalFormatting>
  <conditionalFormatting sqref="Q257">
    <cfRule type="containsText" dxfId="223" priority="256" operator="containsText" text="Challenge">
      <formula>NOT(ISERROR(SEARCH("Challenge",Q257)))</formula>
    </cfRule>
    <cfRule type="containsText" dxfId="222" priority="257" operator="containsText" text="Booked">
      <formula>NOT(ISERROR(SEARCH("Booked",Q257)))</formula>
    </cfRule>
    <cfRule type="containsText" dxfId="221" priority="258" operator="containsText" text="Available">
      <formula>NOT(ISERROR(SEARCH("Available",Q257)))</formula>
    </cfRule>
    <cfRule type="containsText" dxfId="220" priority="259" operator="containsText" text="2nd Option">
      <formula>NOT(ISERROR(SEARCH("2nd Option",Q257)))</formula>
    </cfRule>
    <cfRule type="containsText" dxfId="219" priority="260" operator="containsText" text="1st Option">
      <formula>NOT(ISERROR(SEARCH("1st Option",Q257)))</formula>
    </cfRule>
  </conditionalFormatting>
  <conditionalFormatting sqref="L257">
    <cfRule type="containsText" dxfId="218" priority="255" operator="containsText" text="Sent ">
      <formula>NOT(ISERROR(SEARCH("Sent ",L257)))</formula>
    </cfRule>
  </conditionalFormatting>
  <conditionalFormatting sqref="L260">
    <cfRule type="containsText" dxfId="217" priority="250" operator="containsText" text="Re-sent">
      <formula>NOT(ISERROR(SEARCH("Re-sent",L260)))</formula>
    </cfRule>
    <cfRule type="containsText" dxfId="216" priority="251" operator="containsText" text="Sent">
      <formula>NOT(ISERROR(SEARCH("Sent",L260)))</formula>
    </cfRule>
    <cfRule type="containsText" dxfId="215" priority="252" operator="containsText" text="Yes">
      <formula>NOT(ISERROR(SEARCH("Yes",L260)))</formula>
    </cfRule>
    <cfRule type="containsText" dxfId="214" priority="253" operator="containsText" text="TBC">
      <formula>NOT(ISERROR(SEARCH("TBC",L260)))</formula>
    </cfRule>
    <cfRule type="containsText" dxfId="213" priority="254" operator="containsText" text="Yes">
      <formula>NOT(ISERROR(SEARCH("Yes",L260)))</formula>
    </cfRule>
  </conditionalFormatting>
  <conditionalFormatting sqref="Q260">
    <cfRule type="containsText" dxfId="212" priority="245" operator="containsText" text="Challenge">
      <formula>NOT(ISERROR(SEARCH("Challenge",Q260)))</formula>
    </cfRule>
    <cfRule type="containsText" dxfId="211" priority="246" operator="containsText" text="Booked">
      <formula>NOT(ISERROR(SEARCH("Booked",Q260)))</formula>
    </cfRule>
    <cfRule type="containsText" dxfId="210" priority="247" operator="containsText" text="Available">
      <formula>NOT(ISERROR(SEARCH("Available",Q260)))</formula>
    </cfRule>
    <cfRule type="containsText" dxfId="209" priority="248" operator="containsText" text="2nd Option">
      <formula>NOT(ISERROR(SEARCH("2nd Option",Q260)))</formula>
    </cfRule>
    <cfRule type="containsText" dxfId="208" priority="249" operator="containsText" text="1st Option">
      <formula>NOT(ISERROR(SEARCH("1st Option",Q260)))</formula>
    </cfRule>
  </conditionalFormatting>
  <conditionalFormatting sqref="L258">
    <cfRule type="containsText" dxfId="207" priority="240" operator="containsText" text="Re-sent">
      <formula>NOT(ISERROR(SEARCH("Re-sent",L258)))</formula>
    </cfRule>
    <cfRule type="containsText" dxfId="206" priority="241" operator="containsText" text="Sent">
      <formula>NOT(ISERROR(SEARCH("Sent",L258)))</formula>
    </cfRule>
    <cfRule type="containsText" dxfId="205" priority="242" operator="containsText" text="Yes">
      <formula>NOT(ISERROR(SEARCH("Yes",L258)))</formula>
    </cfRule>
    <cfRule type="containsText" dxfId="204" priority="243" operator="containsText" text="TBC">
      <formula>NOT(ISERROR(SEARCH("TBC",L258)))</formula>
    </cfRule>
    <cfRule type="containsText" dxfId="203" priority="244" operator="containsText" text="Yes">
      <formula>NOT(ISERROR(SEARCH("Yes",L258)))</formula>
    </cfRule>
  </conditionalFormatting>
  <conditionalFormatting sqref="Q258">
    <cfRule type="containsText" dxfId="202" priority="235" operator="containsText" text="Challenge">
      <formula>NOT(ISERROR(SEARCH("Challenge",Q258)))</formula>
    </cfRule>
    <cfRule type="containsText" dxfId="201" priority="236" operator="containsText" text="Booked">
      <formula>NOT(ISERROR(SEARCH("Booked",Q258)))</formula>
    </cfRule>
    <cfRule type="containsText" dxfId="200" priority="237" operator="containsText" text="Available">
      <formula>NOT(ISERROR(SEARCH("Available",Q258)))</formula>
    </cfRule>
    <cfRule type="containsText" dxfId="199" priority="238" operator="containsText" text="2nd Option">
      <formula>NOT(ISERROR(SEARCH("2nd Option",Q258)))</formula>
    </cfRule>
    <cfRule type="containsText" dxfId="198" priority="239" operator="containsText" text="1st Option">
      <formula>NOT(ISERROR(SEARCH("1st Option",Q258)))</formula>
    </cfRule>
  </conditionalFormatting>
  <conditionalFormatting sqref="L259">
    <cfRule type="containsText" dxfId="197" priority="230" operator="containsText" text="Re-sent">
      <formula>NOT(ISERROR(SEARCH("Re-sent",L259)))</formula>
    </cfRule>
    <cfRule type="containsText" dxfId="196" priority="231" operator="containsText" text="Sent">
      <formula>NOT(ISERROR(SEARCH("Sent",L259)))</formula>
    </cfRule>
    <cfRule type="containsText" dxfId="195" priority="232" operator="containsText" text="Yes">
      <formula>NOT(ISERROR(SEARCH("Yes",L259)))</formula>
    </cfRule>
    <cfRule type="containsText" dxfId="194" priority="233" operator="containsText" text="TBC">
      <formula>NOT(ISERROR(SEARCH("TBC",L259)))</formula>
    </cfRule>
    <cfRule type="containsText" dxfId="193" priority="234" operator="containsText" text="Yes">
      <formula>NOT(ISERROR(SEARCH("Yes",L259)))</formula>
    </cfRule>
  </conditionalFormatting>
  <conditionalFormatting sqref="Q259">
    <cfRule type="containsText" dxfId="192" priority="225" operator="containsText" text="Challenge">
      <formula>NOT(ISERROR(SEARCH("Challenge",Q259)))</formula>
    </cfRule>
    <cfRule type="containsText" dxfId="191" priority="226" operator="containsText" text="Booked">
      <formula>NOT(ISERROR(SEARCH("Booked",Q259)))</formula>
    </cfRule>
    <cfRule type="containsText" dxfId="190" priority="227" operator="containsText" text="Available">
      <formula>NOT(ISERROR(SEARCH("Available",Q259)))</formula>
    </cfRule>
    <cfRule type="containsText" dxfId="189" priority="228" operator="containsText" text="2nd Option">
      <formula>NOT(ISERROR(SEARCH("2nd Option",Q259)))</formula>
    </cfRule>
    <cfRule type="containsText" dxfId="188" priority="229" operator="containsText" text="1st Option">
      <formula>NOT(ISERROR(SEARCH("1st Option",Q259)))</formula>
    </cfRule>
  </conditionalFormatting>
  <conditionalFormatting sqref="L266">
    <cfRule type="containsText" dxfId="187" priority="220" operator="containsText" text="Re-sent">
      <formula>NOT(ISERROR(SEARCH("Re-sent",L266)))</formula>
    </cfRule>
    <cfRule type="containsText" dxfId="186" priority="221" operator="containsText" text="Sent">
      <formula>NOT(ISERROR(SEARCH("Sent",L266)))</formula>
    </cfRule>
    <cfRule type="containsText" dxfId="185" priority="222" operator="containsText" text="Yes">
      <formula>NOT(ISERROR(SEARCH("Yes",L266)))</formula>
    </cfRule>
    <cfRule type="containsText" dxfId="184" priority="223" operator="containsText" text="TBC">
      <formula>NOT(ISERROR(SEARCH("TBC",L266)))</formula>
    </cfRule>
    <cfRule type="containsText" dxfId="183" priority="224" operator="containsText" text="Yes">
      <formula>NOT(ISERROR(SEARCH("Yes",L266)))</formula>
    </cfRule>
  </conditionalFormatting>
  <conditionalFormatting sqref="Q266">
    <cfRule type="containsText" dxfId="182" priority="215" operator="containsText" text="Challenge">
      <formula>NOT(ISERROR(SEARCH("Challenge",Q266)))</formula>
    </cfRule>
    <cfRule type="containsText" dxfId="181" priority="216" operator="containsText" text="Booked">
      <formula>NOT(ISERROR(SEARCH("Booked",Q266)))</formula>
    </cfRule>
    <cfRule type="containsText" dxfId="180" priority="217" operator="containsText" text="Available">
      <formula>NOT(ISERROR(SEARCH("Available",Q266)))</formula>
    </cfRule>
    <cfRule type="containsText" dxfId="179" priority="218" operator="containsText" text="2nd Option">
      <formula>NOT(ISERROR(SEARCH("2nd Option",Q266)))</formula>
    </cfRule>
    <cfRule type="containsText" dxfId="178" priority="219" operator="containsText" text="1st Option">
      <formula>NOT(ISERROR(SEARCH("1st Option",Q266)))</formula>
    </cfRule>
  </conditionalFormatting>
  <conditionalFormatting sqref="L279">
    <cfRule type="containsText" dxfId="177" priority="210" operator="containsText" text="Re-sent">
      <formula>NOT(ISERROR(SEARCH("Re-sent",L279)))</formula>
    </cfRule>
    <cfRule type="containsText" dxfId="176" priority="211" operator="containsText" text="Sent">
      <formula>NOT(ISERROR(SEARCH("Sent",L279)))</formula>
    </cfRule>
    <cfRule type="containsText" dxfId="175" priority="212" operator="containsText" text="Yes">
      <formula>NOT(ISERROR(SEARCH("Yes",L279)))</formula>
    </cfRule>
    <cfRule type="containsText" dxfId="174" priority="213" operator="containsText" text="TBC">
      <formula>NOT(ISERROR(SEARCH("TBC",L279)))</formula>
    </cfRule>
    <cfRule type="containsText" dxfId="173" priority="214" operator="containsText" text="Yes">
      <formula>NOT(ISERROR(SEARCH("Yes",L279)))</formula>
    </cfRule>
  </conditionalFormatting>
  <conditionalFormatting sqref="Q279">
    <cfRule type="containsText" dxfId="172" priority="205" operator="containsText" text="Challenge">
      <formula>NOT(ISERROR(SEARCH("Challenge",Q279)))</formula>
    </cfRule>
    <cfRule type="containsText" dxfId="171" priority="206" operator="containsText" text="Booked">
      <formula>NOT(ISERROR(SEARCH("Booked",Q279)))</formula>
    </cfRule>
    <cfRule type="containsText" dxfId="170" priority="207" operator="containsText" text="Available">
      <formula>NOT(ISERROR(SEARCH("Available",Q279)))</formula>
    </cfRule>
    <cfRule type="containsText" dxfId="169" priority="208" operator="containsText" text="2nd Option">
      <formula>NOT(ISERROR(SEARCH("2nd Option",Q279)))</formula>
    </cfRule>
    <cfRule type="containsText" dxfId="168" priority="209" operator="containsText" text="1st Option">
      <formula>NOT(ISERROR(SEARCH("1st Option",Q279)))</formula>
    </cfRule>
  </conditionalFormatting>
  <conditionalFormatting sqref="L280">
    <cfRule type="containsText" dxfId="167" priority="200" operator="containsText" text="Re-sent">
      <formula>NOT(ISERROR(SEARCH("Re-sent",L280)))</formula>
    </cfRule>
    <cfRule type="containsText" dxfId="166" priority="201" operator="containsText" text="Sent">
      <formula>NOT(ISERROR(SEARCH("Sent",L280)))</formula>
    </cfRule>
    <cfRule type="containsText" dxfId="165" priority="202" operator="containsText" text="Yes">
      <formula>NOT(ISERROR(SEARCH("Yes",L280)))</formula>
    </cfRule>
    <cfRule type="containsText" dxfId="164" priority="203" operator="containsText" text="TBC">
      <formula>NOT(ISERROR(SEARCH("TBC",L280)))</formula>
    </cfRule>
    <cfRule type="containsText" dxfId="163" priority="204" operator="containsText" text="Yes">
      <formula>NOT(ISERROR(SEARCH("Yes",L280)))</formula>
    </cfRule>
  </conditionalFormatting>
  <conditionalFormatting sqref="Q280">
    <cfRule type="containsText" dxfId="162" priority="195" operator="containsText" text="Challenge">
      <formula>NOT(ISERROR(SEARCH("Challenge",Q280)))</formula>
    </cfRule>
    <cfRule type="containsText" dxfId="161" priority="196" operator="containsText" text="Booked">
      <formula>NOT(ISERROR(SEARCH("Booked",Q280)))</formula>
    </cfRule>
    <cfRule type="containsText" dxfId="160" priority="197" operator="containsText" text="Available">
      <formula>NOT(ISERROR(SEARCH("Available",Q280)))</formula>
    </cfRule>
    <cfRule type="containsText" dxfId="159" priority="198" operator="containsText" text="2nd Option">
      <formula>NOT(ISERROR(SEARCH("2nd Option",Q280)))</formula>
    </cfRule>
    <cfRule type="containsText" dxfId="158" priority="199" operator="containsText" text="1st Option">
      <formula>NOT(ISERROR(SEARCH("1st Option",Q280)))</formula>
    </cfRule>
  </conditionalFormatting>
  <conditionalFormatting sqref="L281">
    <cfRule type="containsText" dxfId="157" priority="190" operator="containsText" text="Re-sent">
      <formula>NOT(ISERROR(SEARCH("Re-sent",L281)))</formula>
    </cfRule>
    <cfRule type="containsText" dxfId="156" priority="191" operator="containsText" text="Sent">
      <formula>NOT(ISERROR(SEARCH("Sent",L281)))</formula>
    </cfRule>
    <cfRule type="containsText" dxfId="155" priority="192" operator="containsText" text="Yes">
      <formula>NOT(ISERROR(SEARCH("Yes",L281)))</formula>
    </cfRule>
    <cfRule type="containsText" dxfId="154" priority="193" operator="containsText" text="TBC">
      <formula>NOT(ISERROR(SEARCH("TBC",L281)))</formula>
    </cfRule>
    <cfRule type="containsText" dxfId="153" priority="194" operator="containsText" text="Yes">
      <formula>NOT(ISERROR(SEARCH("Yes",L281)))</formula>
    </cfRule>
  </conditionalFormatting>
  <conditionalFormatting sqref="Q281">
    <cfRule type="containsText" dxfId="152" priority="185" operator="containsText" text="Challenge">
      <formula>NOT(ISERROR(SEARCH("Challenge",Q281)))</formula>
    </cfRule>
    <cfRule type="containsText" dxfId="151" priority="186" operator="containsText" text="Booked">
      <formula>NOT(ISERROR(SEARCH("Booked",Q281)))</formula>
    </cfRule>
    <cfRule type="containsText" dxfId="150" priority="187" operator="containsText" text="Available">
      <formula>NOT(ISERROR(SEARCH("Available",Q281)))</formula>
    </cfRule>
    <cfRule type="containsText" dxfId="149" priority="188" operator="containsText" text="2nd Option">
      <formula>NOT(ISERROR(SEARCH("2nd Option",Q281)))</formula>
    </cfRule>
    <cfRule type="containsText" dxfId="148" priority="189" operator="containsText" text="1st Option">
      <formula>NOT(ISERROR(SEARCH("1st Option",Q281)))</formula>
    </cfRule>
  </conditionalFormatting>
  <conditionalFormatting sqref="L284">
    <cfRule type="containsText" dxfId="147" priority="180" operator="containsText" text="Re-sent">
      <formula>NOT(ISERROR(SEARCH("Re-sent",L284)))</formula>
    </cfRule>
    <cfRule type="containsText" dxfId="146" priority="181" operator="containsText" text="Sent">
      <formula>NOT(ISERROR(SEARCH("Sent",L284)))</formula>
    </cfRule>
    <cfRule type="containsText" dxfId="145" priority="182" operator="containsText" text="Yes">
      <formula>NOT(ISERROR(SEARCH("Yes",L284)))</formula>
    </cfRule>
    <cfRule type="containsText" dxfId="144" priority="183" operator="containsText" text="TBC">
      <formula>NOT(ISERROR(SEARCH("TBC",L284)))</formula>
    </cfRule>
    <cfRule type="containsText" dxfId="143" priority="184" operator="containsText" text="Yes">
      <formula>NOT(ISERROR(SEARCH("Yes",L284)))</formula>
    </cfRule>
  </conditionalFormatting>
  <conditionalFormatting sqref="Q284">
    <cfRule type="containsText" dxfId="142" priority="175" operator="containsText" text="Challenge">
      <formula>NOT(ISERROR(SEARCH("Challenge",Q284)))</formula>
    </cfRule>
    <cfRule type="containsText" dxfId="141" priority="176" operator="containsText" text="Booked">
      <formula>NOT(ISERROR(SEARCH("Booked",Q284)))</formula>
    </cfRule>
    <cfRule type="containsText" dxfId="140" priority="177" operator="containsText" text="Available">
      <formula>NOT(ISERROR(SEARCH("Available",Q284)))</formula>
    </cfRule>
    <cfRule type="containsText" dxfId="139" priority="178" operator="containsText" text="2nd Option">
      <formula>NOT(ISERROR(SEARCH("2nd Option",Q284)))</formula>
    </cfRule>
    <cfRule type="containsText" dxfId="138" priority="179" operator="containsText" text="1st Option">
      <formula>NOT(ISERROR(SEARCH("1st Option",Q284)))</formula>
    </cfRule>
  </conditionalFormatting>
  <conditionalFormatting sqref="L285:L286">
    <cfRule type="containsText" dxfId="137" priority="170" operator="containsText" text="Re-sent">
      <formula>NOT(ISERROR(SEARCH("Re-sent",L285)))</formula>
    </cfRule>
    <cfRule type="containsText" dxfId="136" priority="171" operator="containsText" text="Sent">
      <formula>NOT(ISERROR(SEARCH("Sent",L285)))</formula>
    </cfRule>
    <cfRule type="containsText" dxfId="135" priority="172" operator="containsText" text="Yes">
      <formula>NOT(ISERROR(SEARCH("Yes",L285)))</formula>
    </cfRule>
    <cfRule type="containsText" dxfId="134" priority="173" operator="containsText" text="TBC">
      <formula>NOT(ISERROR(SEARCH("TBC",L285)))</formula>
    </cfRule>
    <cfRule type="containsText" dxfId="133" priority="174" operator="containsText" text="Yes">
      <formula>NOT(ISERROR(SEARCH("Yes",L285)))</formula>
    </cfRule>
  </conditionalFormatting>
  <conditionalFormatting sqref="Q285:Q286">
    <cfRule type="containsText" dxfId="132" priority="165" operator="containsText" text="Challenge">
      <formula>NOT(ISERROR(SEARCH("Challenge",Q285)))</formula>
    </cfRule>
    <cfRule type="containsText" dxfId="131" priority="166" operator="containsText" text="Booked">
      <formula>NOT(ISERROR(SEARCH("Booked",Q285)))</formula>
    </cfRule>
    <cfRule type="containsText" dxfId="130" priority="167" operator="containsText" text="Available">
      <formula>NOT(ISERROR(SEARCH("Available",Q285)))</formula>
    </cfRule>
    <cfRule type="containsText" dxfId="129" priority="168" operator="containsText" text="2nd Option">
      <formula>NOT(ISERROR(SEARCH("2nd Option",Q285)))</formula>
    </cfRule>
    <cfRule type="containsText" dxfId="128" priority="169" operator="containsText" text="1st Option">
      <formula>NOT(ISERROR(SEARCH("1st Option",Q285)))</formula>
    </cfRule>
  </conditionalFormatting>
  <conditionalFormatting sqref="L297">
    <cfRule type="containsText" dxfId="127" priority="160" operator="containsText" text="Re-sent">
      <formula>NOT(ISERROR(SEARCH("Re-sent",L297)))</formula>
    </cfRule>
    <cfRule type="containsText" dxfId="126" priority="161" operator="containsText" text="Sent">
      <formula>NOT(ISERROR(SEARCH("Sent",L297)))</formula>
    </cfRule>
    <cfRule type="containsText" dxfId="125" priority="162" operator="containsText" text="Yes">
      <formula>NOT(ISERROR(SEARCH("Yes",L297)))</formula>
    </cfRule>
    <cfRule type="containsText" dxfId="124" priority="163" operator="containsText" text="TBC">
      <formula>NOT(ISERROR(SEARCH("TBC",L297)))</formula>
    </cfRule>
    <cfRule type="containsText" dxfId="123" priority="164" operator="containsText" text="Yes">
      <formula>NOT(ISERROR(SEARCH("Yes",L297)))</formula>
    </cfRule>
  </conditionalFormatting>
  <conditionalFormatting sqref="Q297">
    <cfRule type="containsText" dxfId="122" priority="155" operator="containsText" text="Challenge">
      <formula>NOT(ISERROR(SEARCH("Challenge",Q297)))</formula>
    </cfRule>
    <cfRule type="containsText" dxfId="121" priority="156" operator="containsText" text="Booked">
      <formula>NOT(ISERROR(SEARCH("Booked",Q297)))</formula>
    </cfRule>
    <cfRule type="containsText" dxfId="120" priority="157" operator="containsText" text="Available">
      <formula>NOT(ISERROR(SEARCH("Available",Q297)))</formula>
    </cfRule>
    <cfRule type="containsText" dxfId="119" priority="158" operator="containsText" text="2nd Option">
      <formula>NOT(ISERROR(SEARCH("2nd Option",Q297)))</formula>
    </cfRule>
    <cfRule type="containsText" dxfId="118" priority="159" operator="containsText" text="1st Option">
      <formula>NOT(ISERROR(SEARCH("1st Option",Q297)))</formula>
    </cfRule>
  </conditionalFormatting>
  <conditionalFormatting sqref="L227">
    <cfRule type="containsText" dxfId="117" priority="140" operator="containsText" text="Re-sent">
      <formula>NOT(ISERROR(SEARCH("Re-sent",L227)))</formula>
    </cfRule>
    <cfRule type="containsText" dxfId="116" priority="141" operator="containsText" text="Sent">
      <formula>NOT(ISERROR(SEARCH("Sent",L227)))</formula>
    </cfRule>
    <cfRule type="containsText" dxfId="115" priority="142" operator="containsText" text="Yes">
      <formula>NOT(ISERROR(SEARCH("Yes",L227)))</formula>
    </cfRule>
    <cfRule type="containsText" dxfId="114" priority="143" operator="containsText" text="TBC">
      <formula>NOT(ISERROR(SEARCH("TBC",L227)))</formula>
    </cfRule>
    <cfRule type="containsText" dxfId="113" priority="144" operator="containsText" text="Yes">
      <formula>NOT(ISERROR(SEARCH("Yes",L227)))</formula>
    </cfRule>
  </conditionalFormatting>
  <conditionalFormatting sqref="Q227">
    <cfRule type="containsText" dxfId="112" priority="135" operator="containsText" text="Challenge">
      <formula>NOT(ISERROR(SEARCH("Challenge",Q227)))</formula>
    </cfRule>
    <cfRule type="containsText" dxfId="111" priority="136" operator="containsText" text="Booked">
      <formula>NOT(ISERROR(SEARCH("Booked",Q227)))</formula>
    </cfRule>
    <cfRule type="containsText" dxfId="110" priority="137" operator="containsText" text="Available">
      <formula>NOT(ISERROR(SEARCH("Available",Q227)))</formula>
    </cfRule>
    <cfRule type="containsText" dxfId="109" priority="138" operator="containsText" text="2nd Option">
      <formula>NOT(ISERROR(SEARCH("2nd Option",Q227)))</formula>
    </cfRule>
    <cfRule type="containsText" dxfId="108" priority="139" operator="containsText" text="1st Option">
      <formula>NOT(ISERROR(SEARCH("1st Option",Q227)))</formula>
    </cfRule>
  </conditionalFormatting>
  <conditionalFormatting sqref="L215">
    <cfRule type="containsText" dxfId="107" priority="100" operator="containsText" text="Re-sent">
      <formula>NOT(ISERROR(SEARCH("Re-sent",L215)))</formula>
    </cfRule>
    <cfRule type="containsText" dxfId="106" priority="101" operator="containsText" text="Sent">
      <formula>NOT(ISERROR(SEARCH("Sent",L215)))</formula>
    </cfRule>
    <cfRule type="containsText" dxfId="105" priority="102" operator="containsText" text="Yes">
      <formula>NOT(ISERROR(SEARCH("Yes",L215)))</formula>
    </cfRule>
    <cfRule type="containsText" dxfId="104" priority="103" operator="containsText" text="TBC">
      <formula>NOT(ISERROR(SEARCH("TBC",L215)))</formula>
    </cfRule>
    <cfRule type="containsText" dxfId="103" priority="104" operator="containsText" text="Yes">
      <formula>NOT(ISERROR(SEARCH("Yes",L215)))</formula>
    </cfRule>
  </conditionalFormatting>
  <conditionalFormatting sqref="Q215">
    <cfRule type="containsText" dxfId="102" priority="95" operator="containsText" text="Challenge">
      <formula>NOT(ISERROR(SEARCH("Challenge",Q215)))</formula>
    </cfRule>
    <cfRule type="containsText" dxfId="101" priority="96" operator="containsText" text="Booked">
      <formula>NOT(ISERROR(SEARCH("Booked",Q215)))</formula>
    </cfRule>
    <cfRule type="containsText" dxfId="100" priority="97" operator="containsText" text="Available">
      <formula>NOT(ISERROR(SEARCH("Available",Q215)))</formula>
    </cfRule>
    <cfRule type="containsText" dxfId="99" priority="98" operator="containsText" text="2nd Option">
      <formula>NOT(ISERROR(SEARCH("2nd Option",Q215)))</formula>
    </cfRule>
    <cfRule type="containsText" dxfId="98" priority="99" operator="containsText" text="1st Option">
      <formula>NOT(ISERROR(SEARCH("1st Option",Q215)))</formula>
    </cfRule>
  </conditionalFormatting>
  <conditionalFormatting sqref="L217">
    <cfRule type="containsText" dxfId="97" priority="90" operator="containsText" text="Re-sent">
      <formula>NOT(ISERROR(SEARCH("Re-sent",L217)))</formula>
    </cfRule>
    <cfRule type="containsText" dxfId="96" priority="91" operator="containsText" text="Sent">
      <formula>NOT(ISERROR(SEARCH("Sent",L217)))</formula>
    </cfRule>
    <cfRule type="containsText" dxfId="95" priority="92" operator="containsText" text="Yes">
      <formula>NOT(ISERROR(SEARCH("Yes",L217)))</formula>
    </cfRule>
    <cfRule type="containsText" dxfId="94" priority="93" operator="containsText" text="TBC">
      <formula>NOT(ISERROR(SEARCH("TBC",L217)))</formula>
    </cfRule>
    <cfRule type="containsText" dxfId="93" priority="94" operator="containsText" text="Yes">
      <formula>NOT(ISERROR(SEARCH("Yes",L217)))</formula>
    </cfRule>
  </conditionalFormatting>
  <conditionalFormatting sqref="Q217">
    <cfRule type="containsText" dxfId="92" priority="85" operator="containsText" text="Challenge">
      <formula>NOT(ISERROR(SEARCH("Challenge",Q217)))</formula>
    </cfRule>
    <cfRule type="containsText" dxfId="91" priority="86" operator="containsText" text="Booked">
      <formula>NOT(ISERROR(SEARCH("Booked",Q217)))</formula>
    </cfRule>
    <cfRule type="containsText" dxfId="90" priority="87" operator="containsText" text="Available">
      <formula>NOT(ISERROR(SEARCH("Available",Q217)))</formula>
    </cfRule>
    <cfRule type="containsText" dxfId="89" priority="88" operator="containsText" text="2nd Option">
      <formula>NOT(ISERROR(SEARCH("2nd Option",Q217)))</formula>
    </cfRule>
    <cfRule type="containsText" dxfId="88" priority="89" operator="containsText" text="1st Option">
      <formula>NOT(ISERROR(SEARCH("1st Option",Q217)))</formula>
    </cfRule>
  </conditionalFormatting>
  <conditionalFormatting sqref="L218">
    <cfRule type="containsText" dxfId="87" priority="80" operator="containsText" text="Re-sent">
      <formula>NOT(ISERROR(SEARCH("Re-sent",L218)))</formula>
    </cfRule>
    <cfRule type="containsText" dxfId="86" priority="81" operator="containsText" text="Sent">
      <formula>NOT(ISERROR(SEARCH("Sent",L218)))</formula>
    </cfRule>
    <cfRule type="containsText" dxfId="85" priority="82" operator="containsText" text="Yes">
      <formula>NOT(ISERROR(SEARCH("Yes",L218)))</formula>
    </cfRule>
    <cfRule type="containsText" dxfId="84" priority="83" operator="containsText" text="TBC">
      <formula>NOT(ISERROR(SEARCH("TBC",L218)))</formula>
    </cfRule>
    <cfRule type="containsText" dxfId="83" priority="84" operator="containsText" text="Yes">
      <formula>NOT(ISERROR(SEARCH("Yes",L218)))</formula>
    </cfRule>
  </conditionalFormatting>
  <conditionalFormatting sqref="Q218">
    <cfRule type="containsText" dxfId="82" priority="75" operator="containsText" text="Challenge">
      <formula>NOT(ISERROR(SEARCH("Challenge",Q218)))</formula>
    </cfRule>
    <cfRule type="containsText" dxfId="81" priority="76" operator="containsText" text="Booked">
      <formula>NOT(ISERROR(SEARCH("Booked",Q218)))</formula>
    </cfRule>
    <cfRule type="containsText" dxfId="80" priority="77" operator="containsText" text="Available">
      <formula>NOT(ISERROR(SEARCH("Available",Q218)))</formula>
    </cfRule>
    <cfRule type="containsText" dxfId="79" priority="78" operator="containsText" text="2nd Option">
      <formula>NOT(ISERROR(SEARCH("2nd Option",Q218)))</formula>
    </cfRule>
    <cfRule type="containsText" dxfId="78" priority="79" operator="containsText" text="1st Option">
      <formula>NOT(ISERROR(SEARCH("1st Option",Q218)))</formula>
    </cfRule>
  </conditionalFormatting>
  <conditionalFormatting sqref="L219">
    <cfRule type="containsText" dxfId="77" priority="69" operator="containsText" text="Re-sent">
      <formula>NOT(ISERROR(SEARCH("Re-sent",L219)))</formula>
    </cfRule>
    <cfRule type="containsText" dxfId="76" priority="70" operator="containsText" text="Sent">
      <formula>NOT(ISERROR(SEARCH("Sent",L219)))</formula>
    </cfRule>
    <cfRule type="containsText" dxfId="75" priority="71" operator="containsText" text="Yes">
      <formula>NOT(ISERROR(SEARCH("Yes",L219)))</formula>
    </cfRule>
    <cfRule type="containsText" dxfId="74" priority="72" operator="containsText" text="TBC">
      <formula>NOT(ISERROR(SEARCH("TBC",L219)))</formula>
    </cfRule>
    <cfRule type="containsText" dxfId="73" priority="74" operator="containsText" text="Yes">
      <formula>NOT(ISERROR(SEARCH("Yes",L219)))</formula>
    </cfRule>
  </conditionalFormatting>
  <conditionalFormatting sqref="L219">
    <cfRule type="containsText" dxfId="72" priority="73" operator="containsText" text="TBC">
      <formula>NOT(ISERROR(SEARCH("TBC",L219)))</formula>
    </cfRule>
  </conditionalFormatting>
  <conditionalFormatting sqref="Q219">
    <cfRule type="containsText" dxfId="71" priority="64" operator="containsText" text="Challenge">
      <formula>NOT(ISERROR(SEARCH("Challenge",Q219)))</formula>
    </cfRule>
    <cfRule type="containsText" dxfId="70" priority="65" operator="containsText" text="Booked">
      <formula>NOT(ISERROR(SEARCH("Booked",Q219)))</formula>
    </cfRule>
    <cfRule type="containsText" dxfId="69" priority="66" operator="containsText" text="Available">
      <formula>NOT(ISERROR(SEARCH("Available",Q219)))</formula>
    </cfRule>
    <cfRule type="containsText" dxfId="68" priority="67" operator="containsText" text="2nd Option">
      <formula>NOT(ISERROR(SEARCH("2nd Option",Q219)))</formula>
    </cfRule>
    <cfRule type="containsText" dxfId="67" priority="68" operator="containsText" text="1st Option">
      <formula>NOT(ISERROR(SEARCH("1st Option",Q219)))</formula>
    </cfRule>
  </conditionalFormatting>
  <conditionalFormatting sqref="L219">
    <cfRule type="containsText" dxfId="66" priority="63" operator="containsText" text="Sent ">
      <formula>NOT(ISERROR(SEARCH("Sent ",L219)))</formula>
    </cfRule>
  </conditionalFormatting>
  <conditionalFormatting sqref="L216">
    <cfRule type="containsText" dxfId="65" priority="58" operator="containsText" text="Re-sent">
      <formula>NOT(ISERROR(SEARCH("Re-sent",L216)))</formula>
    </cfRule>
    <cfRule type="containsText" dxfId="64" priority="59" operator="containsText" text="Sent">
      <formula>NOT(ISERROR(SEARCH("Sent",L216)))</formula>
    </cfRule>
    <cfRule type="containsText" dxfId="63" priority="60" operator="containsText" text="Yes">
      <formula>NOT(ISERROR(SEARCH("Yes",L216)))</formula>
    </cfRule>
    <cfRule type="containsText" dxfId="62" priority="61" operator="containsText" text="TBC">
      <formula>NOT(ISERROR(SEARCH("TBC",L216)))</formula>
    </cfRule>
    <cfRule type="containsText" dxfId="61" priority="62" operator="containsText" text="Yes">
      <formula>NOT(ISERROR(SEARCH("Yes",L216)))</formula>
    </cfRule>
  </conditionalFormatting>
  <conditionalFormatting sqref="Q216">
    <cfRule type="containsText" dxfId="60" priority="53" operator="containsText" text="Challenge">
      <formula>NOT(ISERROR(SEARCH("Challenge",Q216)))</formula>
    </cfRule>
    <cfRule type="containsText" dxfId="59" priority="54" operator="containsText" text="Booked">
      <formula>NOT(ISERROR(SEARCH("Booked",Q216)))</formula>
    </cfRule>
    <cfRule type="containsText" dxfId="58" priority="55" operator="containsText" text="Available">
      <formula>NOT(ISERROR(SEARCH("Available",Q216)))</formula>
    </cfRule>
    <cfRule type="containsText" dxfId="57" priority="56" operator="containsText" text="2nd Option">
      <formula>NOT(ISERROR(SEARCH("2nd Option",Q216)))</formula>
    </cfRule>
    <cfRule type="containsText" dxfId="56" priority="57" operator="containsText" text="1st Option">
      <formula>NOT(ISERROR(SEARCH("1st Option",Q216)))</formula>
    </cfRule>
  </conditionalFormatting>
  <conditionalFormatting sqref="L221">
    <cfRule type="containsText" dxfId="55" priority="48" operator="containsText" text="Re-sent">
      <formula>NOT(ISERROR(SEARCH("Re-sent",L221)))</formula>
    </cfRule>
    <cfRule type="containsText" dxfId="54" priority="49" operator="containsText" text="Sent">
      <formula>NOT(ISERROR(SEARCH("Sent",L221)))</formula>
    </cfRule>
    <cfRule type="containsText" dxfId="53" priority="50" operator="containsText" text="Yes">
      <formula>NOT(ISERROR(SEARCH("Yes",L221)))</formula>
    </cfRule>
    <cfRule type="containsText" dxfId="52" priority="51" operator="containsText" text="TBC">
      <formula>NOT(ISERROR(SEARCH("TBC",L221)))</formula>
    </cfRule>
    <cfRule type="containsText" dxfId="51" priority="52" operator="containsText" text="Yes">
      <formula>NOT(ISERROR(SEARCH("Yes",L221)))</formula>
    </cfRule>
  </conditionalFormatting>
  <conditionalFormatting sqref="Q221">
    <cfRule type="containsText" dxfId="50" priority="43" operator="containsText" text="Challenge">
      <formula>NOT(ISERROR(SEARCH("Challenge",Q221)))</formula>
    </cfRule>
    <cfRule type="containsText" dxfId="49" priority="44" operator="containsText" text="Booked">
      <formula>NOT(ISERROR(SEARCH("Booked",Q221)))</formula>
    </cfRule>
    <cfRule type="containsText" dxfId="48" priority="45" operator="containsText" text="Available">
      <formula>NOT(ISERROR(SEARCH("Available",Q221)))</formula>
    </cfRule>
    <cfRule type="containsText" dxfId="47" priority="46" operator="containsText" text="2nd Option">
      <formula>NOT(ISERROR(SEARCH("2nd Option",Q221)))</formula>
    </cfRule>
    <cfRule type="containsText" dxfId="46" priority="47" operator="containsText" text="1st Option">
      <formula>NOT(ISERROR(SEARCH("1st Option",Q221)))</formula>
    </cfRule>
  </conditionalFormatting>
  <conditionalFormatting sqref="L222">
    <cfRule type="containsText" dxfId="45" priority="38" operator="containsText" text="Re-sent">
      <formula>NOT(ISERROR(SEARCH("Re-sent",L222)))</formula>
    </cfRule>
    <cfRule type="containsText" dxfId="44" priority="39" operator="containsText" text="Sent">
      <formula>NOT(ISERROR(SEARCH("Sent",L222)))</formula>
    </cfRule>
    <cfRule type="containsText" dxfId="43" priority="40" operator="containsText" text="Yes">
      <formula>NOT(ISERROR(SEARCH("Yes",L222)))</formula>
    </cfRule>
    <cfRule type="containsText" dxfId="42" priority="41" operator="containsText" text="TBC">
      <formula>NOT(ISERROR(SEARCH("TBC",L222)))</formula>
    </cfRule>
    <cfRule type="containsText" dxfId="41" priority="42" operator="containsText" text="Yes">
      <formula>NOT(ISERROR(SEARCH("Yes",L222)))</formula>
    </cfRule>
  </conditionalFormatting>
  <conditionalFormatting sqref="Q222">
    <cfRule type="containsText" dxfId="40" priority="33" operator="containsText" text="Challenge">
      <formula>NOT(ISERROR(SEARCH("Challenge",Q222)))</formula>
    </cfRule>
    <cfRule type="containsText" dxfId="39" priority="34" operator="containsText" text="Booked">
      <formula>NOT(ISERROR(SEARCH("Booked",Q222)))</formula>
    </cfRule>
    <cfRule type="containsText" dxfId="38" priority="35" operator="containsText" text="Available">
      <formula>NOT(ISERROR(SEARCH("Available",Q222)))</formula>
    </cfRule>
    <cfRule type="containsText" dxfId="37" priority="36" operator="containsText" text="2nd Option">
      <formula>NOT(ISERROR(SEARCH("2nd Option",Q222)))</formula>
    </cfRule>
    <cfRule type="containsText" dxfId="36" priority="37" operator="containsText" text="1st Option">
      <formula>NOT(ISERROR(SEARCH("1st Option",Q222)))</formula>
    </cfRule>
  </conditionalFormatting>
  <conditionalFormatting sqref="L220">
    <cfRule type="containsText" dxfId="35" priority="28" operator="containsText" text="Re-sent">
      <formula>NOT(ISERROR(SEARCH("Re-sent",L220)))</formula>
    </cfRule>
    <cfRule type="containsText" dxfId="34" priority="29" operator="containsText" text="Sent">
      <formula>NOT(ISERROR(SEARCH("Sent",L220)))</formula>
    </cfRule>
    <cfRule type="containsText" dxfId="33" priority="30" operator="containsText" text="Yes">
      <formula>NOT(ISERROR(SEARCH("Yes",L220)))</formula>
    </cfRule>
    <cfRule type="containsText" dxfId="32" priority="31" operator="containsText" text="TBC">
      <formula>NOT(ISERROR(SEARCH("TBC",L220)))</formula>
    </cfRule>
    <cfRule type="containsText" dxfId="31" priority="32" operator="containsText" text="Yes">
      <formula>NOT(ISERROR(SEARCH("Yes",L220)))</formula>
    </cfRule>
  </conditionalFormatting>
  <conditionalFormatting sqref="Q220">
    <cfRule type="containsText" dxfId="30" priority="23" operator="containsText" text="Challenge">
      <formula>NOT(ISERROR(SEARCH("Challenge",Q220)))</formula>
    </cfRule>
    <cfRule type="containsText" dxfId="29" priority="24" operator="containsText" text="Booked">
      <formula>NOT(ISERROR(SEARCH("Booked",Q220)))</formula>
    </cfRule>
    <cfRule type="containsText" dxfId="28" priority="25" operator="containsText" text="Available">
      <formula>NOT(ISERROR(SEARCH("Available",Q220)))</formula>
    </cfRule>
    <cfRule type="containsText" dxfId="27" priority="26" operator="containsText" text="2nd Option">
      <formula>NOT(ISERROR(SEARCH("2nd Option",Q220)))</formula>
    </cfRule>
    <cfRule type="containsText" dxfId="26" priority="27" operator="containsText" text="1st Option">
      <formula>NOT(ISERROR(SEARCH("1st Option",Q220)))</formula>
    </cfRule>
  </conditionalFormatting>
  <conditionalFormatting sqref="L294">
    <cfRule type="containsText" dxfId="25" priority="18" operator="containsText" text="Re-sent">
      <formula>NOT(ISERROR(SEARCH("Re-sent",L294)))</formula>
    </cfRule>
    <cfRule type="containsText" dxfId="24" priority="19" operator="containsText" text="Sent">
      <formula>NOT(ISERROR(SEARCH("Sent",L294)))</formula>
    </cfRule>
    <cfRule type="containsText" dxfId="23" priority="20" operator="containsText" text="Yes">
      <formula>NOT(ISERROR(SEARCH("Yes",L294)))</formula>
    </cfRule>
    <cfRule type="containsText" dxfId="22" priority="21" operator="containsText" text="TBC">
      <formula>NOT(ISERROR(SEARCH("TBC",L294)))</formula>
    </cfRule>
    <cfRule type="containsText" dxfId="21" priority="22" operator="containsText" text="Yes">
      <formula>NOT(ISERROR(SEARCH("Yes",L294)))</formula>
    </cfRule>
  </conditionalFormatting>
  <conditionalFormatting sqref="Q294">
    <cfRule type="containsText" dxfId="20" priority="13" operator="containsText" text="Challenge">
      <formula>NOT(ISERROR(SEARCH("Challenge",Q294)))</formula>
    </cfRule>
    <cfRule type="containsText" dxfId="19" priority="14" operator="containsText" text="Booked">
      <formula>NOT(ISERROR(SEARCH("Booked",Q294)))</formula>
    </cfRule>
    <cfRule type="containsText" dxfId="18" priority="15" operator="containsText" text="Available">
      <formula>NOT(ISERROR(SEARCH("Available",Q294)))</formula>
    </cfRule>
    <cfRule type="containsText" dxfId="17" priority="16" operator="containsText" text="2nd Option">
      <formula>NOT(ISERROR(SEARCH("2nd Option",Q294)))</formula>
    </cfRule>
    <cfRule type="containsText" dxfId="16" priority="17" operator="containsText" text="1st Option">
      <formula>NOT(ISERROR(SEARCH("1st Option",Q294)))</formula>
    </cfRule>
  </conditionalFormatting>
  <conditionalFormatting sqref="L233">
    <cfRule type="containsText" dxfId="15" priority="7" operator="containsText" text="Re-sent">
      <formula>NOT(ISERROR(SEARCH("Re-sent",L233)))</formula>
    </cfRule>
    <cfRule type="containsText" dxfId="14" priority="8" operator="containsText" text="Sent">
      <formula>NOT(ISERROR(SEARCH("Sent",L233)))</formula>
    </cfRule>
    <cfRule type="containsText" dxfId="13" priority="9" operator="containsText" text="Yes">
      <formula>NOT(ISERROR(SEARCH("Yes",L233)))</formula>
    </cfRule>
    <cfRule type="containsText" dxfId="12" priority="10" operator="containsText" text="TBC">
      <formula>NOT(ISERROR(SEARCH("TBC",L233)))</formula>
    </cfRule>
    <cfRule type="containsText" dxfId="11" priority="12" operator="containsText" text="Yes">
      <formula>NOT(ISERROR(SEARCH("Yes",L233)))</formula>
    </cfRule>
  </conditionalFormatting>
  <conditionalFormatting sqref="L233">
    <cfRule type="containsText" dxfId="10" priority="11" operator="containsText" text="TBC">
      <formula>NOT(ISERROR(SEARCH("TBC",L233)))</formula>
    </cfRule>
  </conditionalFormatting>
  <conditionalFormatting sqref="Q233">
    <cfRule type="containsText" dxfId="9" priority="2" operator="containsText" text="Challenge">
      <formula>NOT(ISERROR(SEARCH("Challenge",Q233)))</formula>
    </cfRule>
    <cfRule type="containsText" dxfId="8" priority="3" operator="containsText" text="Booked">
      <formula>NOT(ISERROR(SEARCH("Booked",Q233)))</formula>
    </cfRule>
    <cfRule type="containsText" dxfId="7" priority="4" operator="containsText" text="Available">
      <formula>NOT(ISERROR(SEARCH("Available",Q233)))</formula>
    </cfRule>
    <cfRule type="containsText" dxfId="6" priority="5" operator="containsText" text="2nd Option">
      <formula>NOT(ISERROR(SEARCH("2nd Option",Q233)))</formula>
    </cfRule>
    <cfRule type="containsText" dxfId="5" priority="6" operator="containsText" text="1st Option">
      <formula>NOT(ISERROR(SEARCH("1st Option",Q233)))</formula>
    </cfRule>
  </conditionalFormatting>
  <conditionalFormatting sqref="L233">
    <cfRule type="containsText" dxfId="4" priority="1" operator="containsText" text="Sent ">
      <formula>NOT(ISERROR(SEARCH("Sent ",L233)))</formula>
    </cfRule>
  </conditionalFormatting>
  <printOptions gridLines="1"/>
  <pageMargins left="0.75000000000000011" right="0.75000000000000011" top="1" bottom="1" header="0.5" footer="0.5"/>
  <pageSetup paperSize="9" scale="27" fitToHeight="3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Database!$J$5:$J$11</xm:f>
          </x14:formula1>
          <xm:sqref>Q5:Q23 Q87:Q105 Q113:Q132 Q164:Q179 Q31:Q56 Q310:Q333 Q64:Q79 Q140:Q156 Q187:Q203 Q241:Q268 Q211:Q233 Q276:Q302</xm:sqref>
        </x14:dataValidation>
        <x14:dataValidation type="list" allowBlank="1" showInputMessage="1" showErrorMessage="1">
          <x14:formula1>
            <xm:f>Database!$I$10:$I$15</xm:f>
          </x14:formula1>
          <xm:sqref>N5:N23 N64:N79 N31:N56</xm:sqref>
        </x14:dataValidation>
        <x14:dataValidation type="list" allowBlank="1" showInputMessage="1" showErrorMessage="1">
          <x14:formula1>
            <xm:f>Database!$L$2:$L$6</xm:f>
          </x14:formula1>
          <xm:sqref>L5:L23 L276:L302 L145:L156 L87:L105 L113:L132 L164:L179 L31:L56 L64:L79 L310:L333 L140:L143 L187:L203 L241:L268 L211:L233</xm:sqref>
        </x14:dataValidation>
        <x14:dataValidation type="list" allowBlank="1" showInputMessage="1" showErrorMessage="1">
          <x14:formula1>
            <xm:f>Database!$I$5:$I$15</xm:f>
          </x14:formula1>
          <xm:sqref>N276:N302 N87:N105 N140:N156 N113:N132 N164:N179 N187:N203 N241:N268 N211:N233 N310:N333</xm:sqref>
        </x14:dataValidation>
        <x14:dataValidation type="list" allowBlank="1" showInputMessage="1" showErrorMessage="1">
          <x14:formula1>
            <xm:f>Database!$A$2:$A$855</xm:f>
          </x14:formula1>
          <xm:sqref>I5:I23 I31:I56 I276:I302 I310:I333 I241:I268 I187:I203 I164:I179 I140:I156 I113:I132 I87:I105 I64:I79 I211:I233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O39"/>
  <sheetViews>
    <sheetView showGridLines="0" workbookViewId="0">
      <selection activeCell="H19" sqref="G19:H20"/>
    </sheetView>
  </sheetViews>
  <sheetFormatPr defaultColWidth="11" defaultRowHeight="13.5"/>
  <cols>
    <col min="1" max="1" width="21.84375" customWidth="1"/>
    <col min="2" max="3" width="12.23046875" customWidth="1"/>
    <col min="4" max="4" width="12.23046875" hidden="1" customWidth="1"/>
    <col min="5" max="7" width="12.23046875" customWidth="1"/>
    <col min="9" max="9" width="11.84375" customWidth="1"/>
    <col min="12" max="13" width="13.23046875" customWidth="1"/>
  </cols>
  <sheetData>
    <row r="1" spans="1:15" ht="46">
      <c r="A1" s="64" t="s">
        <v>54</v>
      </c>
      <c r="B1" s="4"/>
      <c r="C1" s="4"/>
      <c r="D1" s="4"/>
      <c r="E1" s="4"/>
      <c r="F1" s="4"/>
      <c r="G1" s="186"/>
      <c r="H1" s="186"/>
      <c r="I1" s="186"/>
      <c r="J1" s="186"/>
      <c r="K1" s="186"/>
      <c r="L1" s="186"/>
      <c r="M1" s="186"/>
      <c r="N1" s="186"/>
      <c r="O1" s="186"/>
    </row>
    <row r="2" spans="1:15" ht="14" thickBot="1">
      <c r="A2" s="186"/>
      <c r="B2" s="186"/>
      <c r="C2" s="186"/>
      <c r="D2" s="186"/>
      <c r="E2" s="186"/>
      <c r="F2" s="186"/>
      <c r="G2" s="186"/>
      <c r="H2" s="186"/>
      <c r="I2" s="186"/>
      <c r="J2" s="186"/>
      <c r="K2" s="10"/>
      <c r="L2" s="10"/>
      <c r="M2" s="10"/>
      <c r="N2" s="10"/>
      <c r="O2" s="10"/>
    </row>
    <row r="3" spans="1:15" ht="20.25" customHeight="1" thickBot="1">
      <c r="A3" s="2" t="s">
        <v>55</v>
      </c>
      <c r="B3" s="186"/>
      <c r="C3" s="186"/>
      <c r="D3" s="2"/>
      <c r="E3" s="2"/>
      <c r="F3" s="1"/>
      <c r="G3" s="1"/>
      <c r="H3" s="186"/>
      <c r="I3" s="186"/>
      <c r="J3" s="186"/>
      <c r="K3" s="10"/>
      <c r="L3" s="188"/>
      <c r="M3" s="185" t="s">
        <v>56</v>
      </c>
      <c r="N3" s="180"/>
      <c r="O3" s="10"/>
    </row>
    <row r="4" spans="1:15" s="55" customFormat="1" ht="52.5" customHeight="1" thickBot="1">
      <c r="A4" s="151" t="s">
        <v>57</v>
      </c>
      <c r="B4" s="150" t="s">
        <v>58</v>
      </c>
      <c r="C4" s="150" t="s">
        <v>59</v>
      </c>
      <c r="D4" s="150" t="s">
        <v>60</v>
      </c>
      <c r="E4" s="149"/>
      <c r="F4" s="62"/>
      <c r="G4" s="54" t="s">
        <v>61</v>
      </c>
      <c r="H4" s="139" t="s">
        <v>62</v>
      </c>
      <c r="I4" s="138" t="s">
        <v>63</v>
      </c>
      <c r="J4" s="137" t="s">
        <v>61</v>
      </c>
      <c r="K4" s="97"/>
      <c r="L4" s="186"/>
      <c r="M4" s="184" t="s">
        <v>64</v>
      </c>
      <c r="N4" s="180"/>
      <c r="O4" s="97"/>
    </row>
    <row r="5" spans="1:15" s="55" customFormat="1" ht="19" customHeight="1">
      <c r="A5" s="142">
        <v>41274</v>
      </c>
      <c r="B5" s="213">
        <f>'Hello Fresh'!AA24</f>
        <v>2800</v>
      </c>
      <c r="C5" s="214">
        <f>'Hello Fresh'!AA25</f>
        <v>2800</v>
      </c>
      <c r="D5" s="181" t="e">
        <f>'Hello Fresh'!#REF!</f>
        <v>#REF!</v>
      </c>
      <c r="E5" s="148"/>
      <c r="F5" s="63"/>
      <c r="G5" s="56">
        <v>41274</v>
      </c>
      <c r="H5" s="207">
        <f>'Hello Fresh'!U24</f>
        <v>800</v>
      </c>
      <c r="I5" s="208">
        <f>'Hello Fresh'!V25</f>
        <v>585</v>
      </c>
      <c r="J5" s="59">
        <f>I5/H5</f>
        <v>0.73124999999999996</v>
      </c>
      <c r="K5" s="192"/>
      <c r="L5" s="56">
        <v>41274</v>
      </c>
      <c r="M5" s="181">
        <f>'Hello Fresh'!AB24</f>
        <v>700</v>
      </c>
      <c r="N5" s="96"/>
      <c r="O5" s="97"/>
    </row>
    <row r="6" spans="1:15" s="55" customFormat="1" ht="19" customHeight="1">
      <c r="A6" s="142">
        <v>41305</v>
      </c>
      <c r="B6" s="215">
        <f>'Hello Fresh'!AA57</f>
        <v>2360</v>
      </c>
      <c r="C6" s="216">
        <f>'Hello Fresh'!AA58</f>
        <v>2360</v>
      </c>
      <c r="D6" s="183" t="e">
        <f>'Hello Fresh'!#REF!</f>
        <v>#REF!</v>
      </c>
      <c r="E6" s="148"/>
      <c r="F6" s="63"/>
      <c r="G6" s="56">
        <v>41305</v>
      </c>
      <c r="H6" s="209">
        <f>'Hello Fresh'!U57</f>
        <v>1000</v>
      </c>
      <c r="I6" s="210">
        <f>'Hello Fresh'!V58</f>
        <v>953</v>
      </c>
      <c r="J6" s="60">
        <f t="shared" ref="J6:J16" si="0">I6/H6</f>
        <v>0.95299999999999996</v>
      </c>
      <c r="K6" s="192"/>
      <c r="L6" s="56">
        <v>41305</v>
      </c>
      <c r="M6" s="183">
        <f>'Hello Fresh'!AB57</f>
        <v>590</v>
      </c>
      <c r="N6" s="96"/>
      <c r="O6" s="97"/>
    </row>
    <row r="7" spans="1:15" s="55" customFormat="1" ht="19" customHeight="1">
      <c r="A7" s="142">
        <v>41333</v>
      </c>
      <c r="B7" s="215">
        <f>'Hello Fresh'!AA80</f>
        <v>2800</v>
      </c>
      <c r="C7" s="216">
        <f>'Hello Fresh'!AA81</f>
        <v>2800</v>
      </c>
      <c r="D7" s="183" t="e">
        <f>'Hello Fresh'!#REF!</f>
        <v>#REF!</v>
      </c>
      <c r="E7" s="148"/>
      <c r="F7" s="63"/>
      <c r="G7" s="56">
        <v>41333</v>
      </c>
      <c r="H7" s="209">
        <f>'Hello Fresh'!U80</f>
        <v>800</v>
      </c>
      <c r="I7" s="210">
        <f>'Hello Fresh'!V81</f>
        <v>605</v>
      </c>
      <c r="J7" s="60">
        <f t="shared" si="0"/>
        <v>0.75624999999999998</v>
      </c>
      <c r="K7" s="192"/>
      <c r="L7" s="56">
        <v>41333</v>
      </c>
      <c r="M7" s="183">
        <f>'Hello Fresh'!AB80</f>
        <v>700</v>
      </c>
      <c r="N7" s="96"/>
      <c r="O7" s="97"/>
    </row>
    <row r="8" spans="1:15" s="55" customFormat="1" ht="19" customHeight="1">
      <c r="A8" s="142">
        <v>41364</v>
      </c>
      <c r="B8" s="215">
        <f>'Hello Fresh'!AA106</f>
        <v>4944.8</v>
      </c>
      <c r="C8" s="216">
        <f>'Hello Fresh'!AA107</f>
        <v>4944.8</v>
      </c>
      <c r="D8" s="183" t="e">
        <f>'Hello Fresh'!#REF!</f>
        <v>#REF!</v>
      </c>
      <c r="E8" s="148"/>
      <c r="F8" s="63"/>
      <c r="G8" s="56">
        <v>41364</v>
      </c>
      <c r="H8" s="209">
        <f>'Hello Fresh'!U106</f>
        <v>810.5</v>
      </c>
      <c r="I8" s="210">
        <f>'Hello Fresh'!V107</f>
        <v>490.1</v>
      </c>
      <c r="J8" s="60">
        <f t="shared" si="0"/>
        <v>0.60468846391116593</v>
      </c>
      <c r="K8" s="192"/>
      <c r="L8" s="56">
        <v>41364</v>
      </c>
      <c r="M8" s="183">
        <f>'Hello Fresh'!AB106</f>
        <v>1236.2</v>
      </c>
      <c r="N8" s="96"/>
      <c r="O8" s="97"/>
    </row>
    <row r="9" spans="1:15" s="55" customFormat="1" ht="19" customHeight="1">
      <c r="A9" s="142">
        <v>41394</v>
      </c>
      <c r="B9" s="215">
        <f>'Hello Fresh'!AA133</f>
        <v>4695.2</v>
      </c>
      <c r="C9" s="216">
        <f>'Hello Fresh'!AA134</f>
        <v>4695.2</v>
      </c>
      <c r="D9" s="183" t="e">
        <f>'Hello Fresh'!#REF!</f>
        <v>#REF!</v>
      </c>
      <c r="E9" s="148"/>
      <c r="F9" s="63"/>
      <c r="G9" s="56">
        <v>41394</v>
      </c>
      <c r="H9" s="209">
        <f>'Hello Fresh'!U133</f>
        <v>1000</v>
      </c>
      <c r="I9" s="210">
        <f>'Hello Fresh'!V134</f>
        <v>651.79999999999995</v>
      </c>
      <c r="J9" s="60">
        <f t="shared" si="0"/>
        <v>0.65179999999999993</v>
      </c>
      <c r="K9" s="192"/>
      <c r="L9" s="56">
        <v>41394</v>
      </c>
      <c r="M9" s="183">
        <f>'Hello Fresh'!AB133</f>
        <v>1008.8</v>
      </c>
      <c r="N9" s="96"/>
      <c r="O9" s="97"/>
    </row>
    <row r="10" spans="1:15" s="55" customFormat="1" ht="19" customHeight="1">
      <c r="A10" s="142">
        <v>41425</v>
      </c>
      <c r="B10" s="215">
        <f>'Hello Fresh'!AA157</f>
        <v>7120</v>
      </c>
      <c r="C10" s="216">
        <f>'Hello Fresh'!AA158</f>
        <v>7120</v>
      </c>
      <c r="D10" s="183" t="e">
        <f>'Hello Fresh'!#REF!</f>
        <v>#REF!</v>
      </c>
      <c r="E10" s="148"/>
      <c r="F10" s="63"/>
      <c r="G10" s="56">
        <v>41425</v>
      </c>
      <c r="H10" s="209">
        <f>'Hello Fresh'!U157</f>
        <v>800</v>
      </c>
      <c r="I10" s="210">
        <f>'Hello Fresh'!V158</f>
        <v>570</v>
      </c>
      <c r="J10" s="60">
        <f t="shared" si="0"/>
        <v>0.71250000000000002</v>
      </c>
      <c r="K10" s="192"/>
      <c r="L10" s="56">
        <v>41425</v>
      </c>
      <c r="M10" s="183">
        <f>'Hello Fresh'!AB157</f>
        <v>1500</v>
      </c>
      <c r="N10" s="96"/>
      <c r="O10" s="97"/>
    </row>
    <row r="11" spans="1:15" s="55" customFormat="1" ht="19" customHeight="1">
      <c r="A11" s="142">
        <v>41455</v>
      </c>
      <c r="B11" s="215">
        <f>'Hello Fresh'!AA180</f>
        <v>5600</v>
      </c>
      <c r="C11" s="216">
        <f>'Hello Fresh'!AA181</f>
        <v>5600</v>
      </c>
      <c r="D11" s="183" t="e">
        <f>'Hello Fresh'!#REF!</f>
        <v>#REF!</v>
      </c>
      <c r="E11" s="148"/>
      <c r="F11" s="63"/>
      <c r="G11" s="56">
        <v>41455</v>
      </c>
      <c r="H11" s="209">
        <f>'Hello Fresh'!U180</f>
        <v>800</v>
      </c>
      <c r="I11" s="210">
        <f>'Hello Fresh'!V181</f>
        <v>650</v>
      </c>
      <c r="J11" s="60">
        <f t="shared" si="0"/>
        <v>0.8125</v>
      </c>
      <c r="K11" s="192"/>
      <c r="L11" s="56">
        <v>41455</v>
      </c>
      <c r="M11" s="183">
        <f>'Hello Fresh'!AB180</f>
        <v>1400</v>
      </c>
      <c r="N11" s="96"/>
      <c r="O11" s="97"/>
    </row>
    <row r="12" spans="1:15" s="55" customFormat="1" ht="19" customHeight="1">
      <c r="A12" s="142">
        <v>41486</v>
      </c>
      <c r="B12" s="215">
        <f>'Hello Fresh'!AA204</f>
        <v>0</v>
      </c>
      <c r="C12" s="216">
        <f>'Hello Fresh'!AA205</f>
        <v>0</v>
      </c>
      <c r="D12" s="183" t="e">
        <f>'Hello Fresh'!#REF!</f>
        <v>#REF!</v>
      </c>
      <c r="E12" s="148"/>
      <c r="F12" s="63"/>
      <c r="G12" s="56">
        <v>41486</v>
      </c>
      <c r="H12" s="209">
        <f>'Hello Fresh'!U204</f>
        <v>800</v>
      </c>
      <c r="I12" s="210">
        <f>'Hello Fresh'!V205</f>
        <v>414</v>
      </c>
      <c r="J12" s="60">
        <f t="shared" si="0"/>
        <v>0.51749999999999996</v>
      </c>
      <c r="K12" s="192"/>
      <c r="L12" s="56">
        <v>41486</v>
      </c>
      <c r="M12" s="183">
        <f>'Hello Fresh'!AB204</f>
        <v>0</v>
      </c>
      <c r="N12" s="96"/>
      <c r="O12" s="97"/>
    </row>
    <row r="13" spans="1:15" s="55" customFormat="1" ht="19" customHeight="1">
      <c r="A13" s="142">
        <v>41517</v>
      </c>
      <c r="B13" s="215">
        <f>'Hello Fresh'!AA234</f>
        <v>4200</v>
      </c>
      <c r="C13" s="216">
        <f>'Hello Fresh'!AA235</f>
        <v>4200</v>
      </c>
      <c r="D13" s="183" t="e">
        <f>'Hello Fresh'!#REF!</f>
        <v>#REF!</v>
      </c>
      <c r="E13" s="148"/>
      <c r="F13" s="63"/>
      <c r="G13" s="56">
        <v>41517</v>
      </c>
      <c r="H13" s="209">
        <f>'Hello Fresh'!U234</f>
        <v>1100</v>
      </c>
      <c r="I13" s="210">
        <f>'Hello Fresh'!V235</f>
        <v>798</v>
      </c>
      <c r="J13" s="60">
        <f t="shared" si="0"/>
        <v>0.72545454545454546</v>
      </c>
      <c r="K13" s="192"/>
      <c r="L13" s="56">
        <v>41517</v>
      </c>
      <c r="M13" s="183">
        <f>'Hello Fresh'!AB234</f>
        <v>1050</v>
      </c>
      <c r="N13" s="96"/>
      <c r="O13" s="97"/>
    </row>
    <row r="14" spans="1:15" s="55" customFormat="1" ht="23.15" customHeight="1">
      <c r="A14" s="142">
        <v>41547</v>
      </c>
      <c r="B14" s="215">
        <f>'Hello Fresh'!AA269</f>
        <v>13076</v>
      </c>
      <c r="C14" s="216">
        <f>'Hello Fresh'!AA270</f>
        <v>8456</v>
      </c>
      <c r="D14" s="183" t="e">
        <f>'Hello Fresh'!#REF!</f>
        <v>#REF!</v>
      </c>
      <c r="E14" s="148"/>
      <c r="F14" s="63"/>
      <c r="G14" s="56">
        <v>41547</v>
      </c>
      <c r="H14" s="209">
        <f>'Hello Fresh'!U269</f>
        <v>1080</v>
      </c>
      <c r="I14" s="210">
        <f>'Hello Fresh'!V270</f>
        <v>760</v>
      </c>
      <c r="J14" s="60">
        <f t="shared" si="0"/>
        <v>0.70370370370370372</v>
      </c>
      <c r="K14" s="192"/>
      <c r="L14" s="56">
        <v>41547</v>
      </c>
      <c r="M14" s="183">
        <f>'Hello Fresh'!AB269</f>
        <v>2954</v>
      </c>
      <c r="N14" s="96"/>
      <c r="O14" s="97"/>
    </row>
    <row r="15" spans="1:15" s="55" customFormat="1" ht="20.149999999999999" customHeight="1">
      <c r="A15" s="142">
        <v>41578</v>
      </c>
      <c r="B15" s="215">
        <f>'Hello Fresh'!AA303</f>
        <v>4716</v>
      </c>
      <c r="C15" s="216">
        <f>'Hello Fresh'!AA304</f>
        <v>4716</v>
      </c>
      <c r="D15" s="183" t="e">
        <f>'Hello Fresh'!#REF!</f>
        <v>#REF!</v>
      </c>
      <c r="E15" s="148"/>
      <c r="F15" s="63"/>
      <c r="G15" s="56">
        <v>41578</v>
      </c>
      <c r="H15" s="209">
        <f>'Hello Fresh'!U303</f>
        <v>1080</v>
      </c>
      <c r="I15" s="210">
        <f>'Hello Fresh'!V304</f>
        <v>685</v>
      </c>
      <c r="J15" s="60">
        <f t="shared" si="0"/>
        <v>0.6342592592592593</v>
      </c>
      <c r="K15" s="192"/>
      <c r="L15" s="56">
        <v>41578</v>
      </c>
      <c r="M15" s="183">
        <f>'Hello Fresh'!AB303</f>
        <v>1179</v>
      </c>
      <c r="N15" s="96"/>
      <c r="O15" s="97"/>
    </row>
    <row r="16" spans="1:15" s="55" customFormat="1" ht="20.149999999999999" customHeight="1" thickBot="1">
      <c r="A16" s="142">
        <v>41608</v>
      </c>
      <c r="B16" s="217">
        <f>'Hello Fresh'!AA334</f>
        <v>4488</v>
      </c>
      <c r="C16" s="218">
        <f>'Hello Fresh'!AA335</f>
        <v>2640</v>
      </c>
      <c r="D16" s="182" t="e">
        <f>'Hello Fresh'!#REF!</f>
        <v>#REF!</v>
      </c>
      <c r="E16" s="148"/>
      <c r="F16" s="63"/>
      <c r="G16" s="56">
        <v>41608</v>
      </c>
      <c r="H16" s="211">
        <f>'Hello Fresh'!U334</f>
        <v>840</v>
      </c>
      <c r="I16" s="212">
        <f>'Hello Fresh'!V335</f>
        <v>130</v>
      </c>
      <c r="J16" s="61">
        <f t="shared" si="0"/>
        <v>0.15476190476190477</v>
      </c>
      <c r="K16" s="192"/>
      <c r="L16" s="56">
        <v>41608</v>
      </c>
      <c r="M16" s="182">
        <f>'Hello Fresh'!AB334</f>
        <v>1122</v>
      </c>
      <c r="N16" s="96"/>
      <c r="O16" s="97"/>
    </row>
    <row r="17" spans="1:15" s="55" customFormat="1" ht="14" thickBot="1">
      <c r="A17" s="141"/>
      <c r="B17" s="140"/>
      <c r="C17" s="140"/>
      <c r="D17" s="140"/>
      <c r="E17" s="147"/>
      <c r="F17" s="63"/>
      <c r="H17" s="136"/>
      <c r="I17" s="135"/>
      <c r="J17" s="134"/>
      <c r="K17" s="97"/>
      <c r="L17" s="187"/>
      <c r="M17" s="190"/>
      <c r="N17" s="97"/>
      <c r="O17" s="97"/>
    </row>
    <row r="18" spans="1:15" s="55" customFormat="1" ht="18" customHeight="1" thickBot="1">
      <c r="A18" s="141" t="s">
        <v>65</v>
      </c>
      <c r="B18" s="57">
        <f>SUM(B5:B16)</f>
        <v>56800</v>
      </c>
      <c r="C18" s="57">
        <f>SUM(C5:C16)</f>
        <v>50332</v>
      </c>
      <c r="D18" s="58" t="e">
        <f>SUM(D5:D16)</f>
        <v>#REF!</v>
      </c>
      <c r="E18" s="146"/>
      <c r="F18" s="63"/>
      <c r="H18" s="57">
        <f>SUM(H5:H16)</f>
        <v>10910.5</v>
      </c>
      <c r="I18" s="57">
        <f>SUM(I5:I16)</f>
        <v>7291.9</v>
      </c>
      <c r="J18" s="488">
        <f>I18/H18</f>
        <v>0.66833783969570593</v>
      </c>
      <c r="K18" s="97"/>
      <c r="L18" s="186"/>
      <c r="M18" s="189">
        <f>SUM(M5:M16)</f>
        <v>13440</v>
      </c>
      <c r="N18" s="98"/>
      <c r="O18" s="97"/>
    </row>
    <row r="19" spans="1:15" s="55" customFormat="1" ht="14" thickBot="1">
      <c r="A19" s="144"/>
      <c r="B19" s="143"/>
      <c r="C19" s="143"/>
      <c r="D19" s="143"/>
      <c r="E19" s="145"/>
      <c r="F19" s="63"/>
      <c r="H19" s="133"/>
      <c r="I19" s="132"/>
      <c r="J19" s="131"/>
      <c r="K19" s="97"/>
      <c r="L19" s="186"/>
      <c r="M19" s="191"/>
      <c r="N19" s="97"/>
      <c r="O19" s="97"/>
    </row>
    <row r="20" spans="1:15" ht="18" customHeight="1">
      <c r="A20" s="188"/>
      <c r="B20" s="188"/>
      <c r="C20" s="188"/>
      <c r="D20" s="188"/>
      <c r="E20" s="188"/>
      <c r="F20" s="188"/>
      <c r="G20" s="186"/>
      <c r="H20" s="186"/>
      <c r="I20" s="186"/>
      <c r="J20" s="186"/>
      <c r="K20" s="10"/>
      <c r="L20" s="10"/>
      <c r="M20" s="10"/>
      <c r="N20" s="10"/>
      <c r="O20" s="10"/>
    </row>
    <row r="21" spans="1:15" ht="31.5" customHeight="1">
      <c r="A21" s="186"/>
      <c r="B21" s="186"/>
      <c r="C21" s="188"/>
      <c r="D21" s="188"/>
      <c r="E21" s="188"/>
      <c r="F21" s="188"/>
      <c r="G21" s="186"/>
      <c r="H21" s="186"/>
      <c r="I21" s="186"/>
      <c r="J21" s="186"/>
      <c r="K21" s="186"/>
      <c r="L21" s="186"/>
      <c r="M21" s="186"/>
      <c r="N21" s="186"/>
      <c r="O21" s="186"/>
    </row>
    <row r="22" spans="1:15" ht="35.25" customHeight="1">
      <c r="A22" s="186"/>
      <c r="B22" s="186"/>
      <c r="C22" s="93"/>
      <c r="D22" s="93"/>
      <c r="E22" s="186"/>
      <c r="F22" s="186"/>
      <c r="G22" s="186"/>
      <c r="H22" s="186"/>
      <c r="I22" s="186"/>
      <c r="J22" s="186"/>
      <c r="K22" s="186"/>
      <c r="L22" s="186"/>
      <c r="M22" s="186"/>
      <c r="N22" s="186"/>
      <c r="O22" s="186"/>
    </row>
    <row r="23" spans="1:15">
      <c r="A23" s="186"/>
      <c r="B23" s="186"/>
      <c r="C23" s="65"/>
      <c r="D23" s="65"/>
      <c r="E23" s="93"/>
      <c r="F23" s="62"/>
      <c r="G23" s="186"/>
      <c r="H23" s="186"/>
      <c r="I23" s="186"/>
      <c r="J23" s="186"/>
      <c r="K23" s="186"/>
      <c r="L23" s="186"/>
      <c r="M23" s="186"/>
      <c r="N23" s="186"/>
      <c r="O23" s="186"/>
    </row>
    <row r="24" spans="1:15" ht="18" customHeight="1">
      <c r="A24" s="186"/>
      <c r="B24" s="186"/>
      <c r="C24" s="65"/>
      <c r="D24" s="65"/>
      <c r="E24" s="94"/>
      <c r="F24" s="63"/>
      <c r="G24" s="186"/>
      <c r="H24" s="186"/>
      <c r="I24" s="186"/>
      <c r="J24" s="186"/>
      <c r="K24" s="186"/>
      <c r="L24" s="186"/>
      <c r="M24" s="186"/>
      <c r="N24" s="186"/>
      <c r="O24" s="186"/>
    </row>
    <row r="25" spans="1:15" ht="18" customHeight="1">
      <c r="A25" s="186"/>
      <c r="B25" s="186"/>
      <c r="C25" s="65"/>
      <c r="D25" s="65"/>
      <c r="E25" s="94"/>
      <c r="F25" s="63"/>
      <c r="G25" s="186"/>
      <c r="H25" s="186"/>
      <c r="I25" s="186"/>
      <c r="J25" s="186"/>
      <c r="K25" s="186"/>
      <c r="L25" s="186"/>
      <c r="M25" s="186"/>
      <c r="N25" s="186"/>
      <c r="O25" s="186"/>
    </row>
    <row r="26" spans="1:15" ht="21" customHeight="1">
      <c r="A26" s="186"/>
      <c r="B26" s="186"/>
      <c r="C26" s="65"/>
      <c r="D26" s="65"/>
      <c r="E26" s="94"/>
      <c r="F26" s="63"/>
      <c r="G26" s="186"/>
      <c r="H26" s="186"/>
      <c r="I26" s="186"/>
      <c r="J26" s="186"/>
      <c r="K26" s="186"/>
      <c r="L26" s="186"/>
      <c r="M26" s="186"/>
      <c r="N26" s="186"/>
      <c r="O26" s="186"/>
    </row>
    <row r="27" spans="1:15" ht="21" customHeight="1">
      <c r="A27" s="186"/>
      <c r="B27" s="186"/>
      <c r="C27" s="65"/>
      <c r="D27" s="65"/>
      <c r="E27" s="94"/>
      <c r="F27" s="63"/>
      <c r="G27" s="186"/>
      <c r="H27" s="186"/>
      <c r="I27" s="186"/>
      <c r="J27" s="186"/>
      <c r="K27" s="186"/>
      <c r="L27" s="186"/>
      <c r="M27" s="186"/>
      <c r="N27" s="186"/>
      <c r="O27" s="186"/>
    </row>
    <row r="28" spans="1:15" ht="21" customHeight="1">
      <c r="A28" s="186"/>
      <c r="B28" s="186"/>
      <c r="C28" s="65"/>
      <c r="D28" s="65"/>
      <c r="E28" s="94"/>
      <c r="F28" s="63"/>
      <c r="G28" s="186"/>
      <c r="H28" s="186"/>
      <c r="I28" s="186"/>
      <c r="J28" s="186"/>
      <c r="K28" s="186"/>
      <c r="L28" s="186"/>
      <c r="M28" s="186"/>
      <c r="N28" s="186"/>
      <c r="O28" s="186"/>
    </row>
    <row r="29" spans="1:15" ht="21" customHeight="1">
      <c r="A29" s="186"/>
      <c r="B29" s="186"/>
      <c r="C29" s="65"/>
      <c r="D29" s="65"/>
      <c r="E29" s="94"/>
      <c r="F29" s="63"/>
      <c r="G29" s="186"/>
      <c r="H29" s="186"/>
      <c r="I29" s="186"/>
      <c r="J29" s="186"/>
      <c r="K29" s="186"/>
      <c r="L29" s="186"/>
      <c r="M29" s="186"/>
      <c r="N29" s="186"/>
      <c r="O29" s="186"/>
    </row>
    <row r="30" spans="1:15" ht="21" customHeight="1">
      <c r="A30" s="186"/>
      <c r="B30" s="186"/>
      <c r="C30" s="65"/>
      <c r="D30" s="65"/>
      <c r="E30" s="94"/>
      <c r="F30" s="63"/>
      <c r="G30" s="186"/>
      <c r="H30" s="186"/>
      <c r="I30" s="186"/>
      <c r="J30" s="186"/>
      <c r="K30" s="186"/>
      <c r="L30" s="186"/>
      <c r="M30" s="186"/>
      <c r="N30" s="186"/>
      <c r="O30" s="186"/>
    </row>
    <row r="31" spans="1:15" ht="21" customHeight="1">
      <c r="A31" s="186"/>
      <c r="B31" s="186"/>
      <c r="C31" s="65"/>
      <c r="D31" s="65"/>
      <c r="E31" s="94"/>
      <c r="F31" s="63"/>
      <c r="G31" s="186"/>
      <c r="H31" s="186"/>
      <c r="I31" s="186"/>
      <c r="J31" s="186"/>
      <c r="K31" s="186"/>
      <c r="L31" s="186"/>
      <c r="M31" s="186"/>
      <c r="N31" s="186"/>
      <c r="O31" s="186"/>
    </row>
    <row r="32" spans="1:15" ht="21" customHeight="1">
      <c r="A32" s="186"/>
      <c r="B32" s="186"/>
      <c r="C32" s="65"/>
      <c r="D32" s="65"/>
      <c r="E32" s="94"/>
      <c r="F32" s="63"/>
      <c r="G32" s="186"/>
      <c r="H32" s="186"/>
      <c r="I32" s="186"/>
      <c r="J32" s="186"/>
      <c r="K32" s="186"/>
      <c r="L32" s="186"/>
      <c r="M32" s="186"/>
      <c r="N32" s="186"/>
      <c r="O32" s="186"/>
    </row>
    <row r="33" spans="3:8" ht="21" customHeight="1">
      <c r="C33" s="65"/>
      <c r="D33" s="65"/>
      <c r="E33" s="94"/>
      <c r="F33" s="63"/>
      <c r="G33" s="186"/>
      <c r="H33" s="186"/>
    </row>
    <row r="34" spans="3:8" ht="21" customHeight="1">
      <c r="C34" s="65"/>
      <c r="D34" s="65"/>
      <c r="E34" s="94"/>
      <c r="F34" s="63"/>
      <c r="G34" s="186"/>
      <c r="H34" s="186"/>
    </row>
    <row r="35" spans="3:8" ht="21" customHeight="1">
      <c r="C35" s="63"/>
      <c r="D35" s="63"/>
      <c r="E35" s="94"/>
      <c r="F35" s="63"/>
      <c r="G35" s="186"/>
      <c r="H35" s="186"/>
    </row>
    <row r="36" spans="3:8" ht="21" customHeight="1">
      <c r="C36" s="186"/>
      <c r="D36" s="186"/>
      <c r="E36" s="95"/>
      <c r="F36" s="63"/>
      <c r="G36" s="186"/>
      <c r="H36" s="186"/>
    </row>
    <row r="37" spans="3:8" ht="21" customHeight="1">
      <c r="C37" s="186"/>
      <c r="D37" s="186"/>
      <c r="E37" s="65"/>
      <c r="F37" s="186"/>
      <c r="G37" s="186"/>
      <c r="H37" s="186"/>
    </row>
    <row r="38" spans="3:8" ht="21" customHeight="1">
      <c r="C38" s="186"/>
      <c r="D38" s="186"/>
      <c r="E38" s="186"/>
      <c r="F38" s="186"/>
      <c r="G38" s="186"/>
      <c r="H38" s="63"/>
    </row>
    <row r="39" spans="3:8" ht="21" customHeight="1">
      <c r="C39" s="186"/>
      <c r="D39" s="186"/>
      <c r="E39" s="186"/>
      <c r="F39" s="186"/>
      <c r="G39" s="186"/>
      <c r="H39" s="186"/>
    </row>
  </sheetData>
  <pageMargins left="0.75" right="0.75" top="1" bottom="1" header="0.5" footer="0.5"/>
  <pageSetup paperSize="9" orientation="portrait" horizontalDpi="4294967292" vertic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279"/>
  <sheetViews>
    <sheetView showGridLines="0" topLeftCell="A124" workbookViewId="0">
      <selection activeCell="A129" sqref="A129"/>
    </sheetView>
  </sheetViews>
  <sheetFormatPr defaultColWidth="9" defaultRowHeight="13.5"/>
  <cols>
    <col min="1" max="1" width="33.15234375" style="6" bestFit="1" customWidth="1"/>
    <col min="2" max="2" width="27.15234375" style="490" customWidth="1"/>
    <col min="3" max="3" width="10" style="6" customWidth="1"/>
    <col min="4" max="4" width="27" style="6" customWidth="1"/>
    <col min="5" max="5" width="10" style="6" customWidth="1"/>
    <col min="6" max="6" width="27" style="6" customWidth="1"/>
    <col min="7" max="16384" width="9" style="6"/>
  </cols>
  <sheetData>
    <row r="1" spans="1:7" ht="46.5" customHeight="1">
      <c r="A1" s="823" t="s">
        <v>622</v>
      </c>
      <c r="B1" s="823"/>
      <c r="C1" s="823"/>
      <c r="D1" s="823"/>
      <c r="E1" s="823"/>
      <c r="F1" s="823"/>
      <c r="G1" s="823"/>
    </row>
    <row r="2" spans="1:7" s="187" customFormat="1" ht="21" customHeight="1" thickBot="1">
      <c r="A2" s="499"/>
      <c r="B2" s="499"/>
      <c r="C2" s="499"/>
      <c r="D2" s="499"/>
      <c r="E2" s="499"/>
      <c r="F2" s="499"/>
      <c r="G2" s="499"/>
    </row>
    <row r="3" spans="1:7" ht="19" thickBot="1">
      <c r="A3" s="491" t="s">
        <v>26</v>
      </c>
      <c r="B3" s="492" t="s">
        <v>907</v>
      </c>
      <c r="C3" s="187"/>
      <c r="D3" s="187"/>
      <c r="E3" s="187"/>
      <c r="F3" s="498" t="s">
        <v>66</v>
      </c>
    </row>
    <row r="4" spans="1:7" ht="25.5" customHeight="1">
      <c r="A4" s="495" t="s">
        <v>83</v>
      </c>
      <c r="B4" s="494" t="s">
        <v>76</v>
      </c>
      <c r="C4" s="489"/>
      <c r="D4" s="489"/>
      <c r="E4" s="490"/>
      <c r="F4" s="39"/>
      <c r="G4" s="187"/>
    </row>
    <row r="5" spans="1:7" ht="15" customHeight="1">
      <c r="A5" s="495" t="s">
        <v>87</v>
      </c>
      <c r="B5" s="496" t="s">
        <v>76</v>
      </c>
      <c r="C5" s="489"/>
      <c r="D5" s="489"/>
      <c r="E5" s="490"/>
      <c r="F5" s="39"/>
      <c r="G5" s="187"/>
    </row>
    <row r="6" spans="1:7" ht="15" customHeight="1">
      <c r="A6" s="495" t="s">
        <v>754</v>
      </c>
      <c r="B6" s="496"/>
      <c r="C6" s="489"/>
      <c r="D6" s="489"/>
      <c r="E6" s="490"/>
      <c r="F6" s="39"/>
      <c r="G6" s="187"/>
    </row>
    <row r="7" spans="1:7" ht="13.5" customHeight="1">
      <c r="A7" s="495" t="s">
        <v>97</v>
      </c>
      <c r="B7" s="496"/>
      <c r="C7" s="489"/>
      <c r="D7" s="489"/>
      <c r="E7" s="187"/>
      <c r="F7" s="39"/>
      <c r="G7" s="187"/>
    </row>
    <row r="8" spans="1:7" ht="14">
      <c r="A8" s="495" t="s">
        <v>101</v>
      </c>
      <c r="B8" s="496" t="s">
        <v>28</v>
      </c>
      <c r="C8" s="489"/>
      <c r="D8" s="489"/>
      <c r="E8" s="187"/>
      <c r="F8" s="39"/>
      <c r="G8" s="187"/>
    </row>
    <row r="9" spans="1:7" ht="14">
      <c r="A9" s="495" t="s">
        <v>104</v>
      </c>
      <c r="B9" s="496" t="s">
        <v>76</v>
      </c>
      <c r="C9" s="489"/>
      <c r="D9" s="489"/>
      <c r="E9" s="187"/>
      <c r="F9" s="39"/>
      <c r="G9" s="187"/>
    </row>
    <row r="10" spans="1:7" ht="14">
      <c r="A10" s="495" t="s">
        <v>110</v>
      </c>
      <c r="B10" s="496" t="s">
        <v>76</v>
      </c>
      <c r="C10" s="489"/>
      <c r="D10" s="489"/>
      <c r="E10" s="187"/>
      <c r="F10" s="39"/>
      <c r="G10" s="187"/>
    </row>
    <row r="11" spans="1:7" ht="14">
      <c r="A11" s="495" t="s">
        <v>755</v>
      </c>
      <c r="B11" s="496"/>
      <c r="C11" s="489"/>
      <c r="D11" s="489"/>
      <c r="E11" s="187"/>
      <c r="F11" s="39"/>
      <c r="G11" s="187"/>
    </row>
    <row r="12" spans="1:7" ht="14">
      <c r="A12" s="495" t="s">
        <v>113</v>
      </c>
      <c r="B12" s="496"/>
      <c r="C12" s="489"/>
      <c r="D12" s="489"/>
      <c r="E12" s="187"/>
      <c r="F12" s="39"/>
      <c r="G12" s="187"/>
    </row>
    <row r="13" spans="1:7" ht="14">
      <c r="A13" s="495" t="s">
        <v>756</v>
      </c>
      <c r="B13" s="496" t="s">
        <v>28</v>
      </c>
      <c r="C13" s="489"/>
      <c r="D13" s="489"/>
      <c r="E13" s="187"/>
      <c r="F13" s="39"/>
      <c r="G13" s="187"/>
    </row>
    <row r="14" spans="1:7" ht="14">
      <c r="A14" s="495" t="s">
        <v>757</v>
      </c>
      <c r="B14" s="496" t="s">
        <v>28</v>
      </c>
      <c r="C14" s="489"/>
      <c r="D14" s="489"/>
      <c r="E14" s="187"/>
      <c r="F14" s="39"/>
      <c r="G14" s="187"/>
    </row>
    <row r="15" spans="1:7" ht="14">
      <c r="A15" s="495" t="s">
        <v>129</v>
      </c>
      <c r="B15" s="496" t="s">
        <v>76</v>
      </c>
      <c r="C15" s="489"/>
      <c r="D15" s="489"/>
      <c r="E15" s="187"/>
      <c r="F15" s="39"/>
      <c r="G15" s="187"/>
    </row>
    <row r="16" spans="1:7" ht="14">
      <c r="A16" s="495" t="s">
        <v>758</v>
      </c>
      <c r="B16" s="496" t="s">
        <v>28</v>
      </c>
      <c r="C16" s="489"/>
      <c r="D16" s="489"/>
      <c r="E16" s="187"/>
      <c r="F16" s="39"/>
      <c r="G16" s="187"/>
    </row>
    <row r="17" spans="1:11" ht="14">
      <c r="A17" s="495" t="s">
        <v>759</v>
      </c>
      <c r="B17" s="496" t="s">
        <v>76</v>
      </c>
      <c r="C17" s="489"/>
      <c r="D17" s="489"/>
      <c r="E17" s="187"/>
      <c r="F17" s="39"/>
      <c r="G17" s="187"/>
    </row>
    <row r="18" spans="1:11" ht="14">
      <c r="A18" s="495" t="s">
        <v>760</v>
      </c>
      <c r="B18" s="496" t="s">
        <v>28</v>
      </c>
      <c r="C18" s="489"/>
      <c r="D18" s="489"/>
      <c r="E18" s="187"/>
      <c r="F18" s="39"/>
      <c r="G18" s="187"/>
      <c r="H18" s="187"/>
      <c r="I18" s="187"/>
      <c r="J18" s="187"/>
      <c r="K18" s="187"/>
    </row>
    <row r="19" spans="1:11" ht="14">
      <c r="A19" s="495" t="s">
        <v>761</v>
      </c>
      <c r="B19" s="496" t="s">
        <v>76</v>
      </c>
      <c r="C19" s="489"/>
      <c r="D19" s="489"/>
      <c r="E19" s="187"/>
      <c r="F19" s="39"/>
      <c r="G19" s="187"/>
      <c r="H19" s="187"/>
      <c r="I19" s="187"/>
      <c r="J19" s="187"/>
      <c r="K19" s="187"/>
    </row>
    <row r="20" spans="1:11" ht="14">
      <c r="A20" s="495" t="s">
        <v>762</v>
      </c>
      <c r="B20" s="496" t="s">
        <v>76</v>
      </c>
      <c r="C20" s="489"/>
      <c r="D20" s="489"/>
      <c r="E20" s="187"/>
      <c r="F20" s="39"/>
      <c r="G20" s="187"/>
      <c r="H20" s="187"/>
      <c r="I20" s="187"/>
      <c r="J20" s="187"/>
      <c r="K20" s="7"/>
    </row>
    <row r="21" spans="1:11" ht="14">
      <c r="A21" s="495" t="s">
        <v>170</v>
      </c>
      <c r="B21" s="496"/>
      <c r="C21" s="489" t="s">
        <v>763</v>
      </c>
      <c r="D21" s="489"/>
      <c r="E21" s="187"/>
      <c r="F21" s="39"/>
      <c r="G21" s="187"/>
      <c r="H21" s="187"/>
      <c r="I21" s="187"/>
      <c r="J21" s="187"/>
      <c r="K21" s="187"/>
    </row>
    <row r="22" spans="1:11" ht="14">
      <c r="A22" s="495" t="s">
        <v>764</v>
      </c>
      <c r="B22" s="496" t="s">
        <v>76</v>
      </c>
      <c r="C22" s="489"/>
      <c r="D22" s="489"/>
      <c r="E22" s="187"/>
      <c r="F22" s="39"/>
      <c r="G22" s="187"/>
      <c r="H22" s="187"/>
      <c r="I22" s="187"/>
      <c r="J22" s="187"/>
      <c r="K22" s="187"/>
    </row>
    <row r="23" spans="1:11" ht="14">
      <c r="A23" s="495" t="s">
        <v>765</v>
      </c>
      <c r="B23" s="496" t="s">
        <v>76</v>
      </c>
      <c r="C23" s="489"/>
      <c r="D23" s="489"/>
      <c r="E23" s="187"/>
      <c r="F23" s="39"/>
      <c r="G23" s="187"/>
      <c r="H23" s="187"/>
      <c r="I23" s="187"/>
      <c r="J23" s="187"/>
      <c r="K23" s="187"/>
    </row>
    <row r="24" spans="1:11" ht="14">
      <c r="A24" s="495" t="s">
        <v>766</v>
      </c>
      <c r="B24" s="496" t="s">
        <v>28</v>
      </c>
      <c r="C24" s="489"/>
      <c r="D24" s="489"/>
      <c r="E24" s="187"/>
      <c r="F24" s="39"/>
      <c r="G24" s="187"/>
      <c r="H24" s="187"/>
      <c r="I24" s="187"/>
      <c r="J24" s="187"/>
      <c r="K24" s="187"/>
    </row>
    <row r="25" spans="1:11" ht="14">
      <c r="A25" s="495" t="s">
        <v>767</v>
      </c>
      <c r="B25" s="496" t="s">
        <v>76</v>
      </c>
      <c r="C25" s="489"/>
      <c r="D25" s="489"/>
      <c r="E25" s="187"/>
      <c r="F25" s="39"/>
      <c r="G25" s="187"/>
      <c r="H25" s="187"/>
      <c r="I25" s="187"/>
      <c r="J25" s="187"/>
      <c r="K25" s="187"/>
    </row>
    <row r="26" spans="1:11" ht="14">
      <c r="A26" s="495" t="s">
        <v>194</v>
      </c>
      <c r="B26" s="496" t="s">
        <v>28</v>
      </c>
      <c r="C26" s="489"/>
      <c r="D26" s="489"/>
      <c r="E26" s="187"/>
      <c r="F26" s="39"/>
      <c r="G26" s="187"/>
      <c r="H26" s="187"/>
      <c r="I26" s="187"/>
      <c r="J26" s="187"/>
      <c r="K26" s="187"/>
    </row>
    <row r="27" spans="1:11" ht="14">
      <c r="A27" s="495" t="s">
        <v>768</v>
      </c>
      <c r="B27" s="496" t="s">
        <v>28</v>
      </c>
      <c r="C27" s="489"/>
      <c r="D27" s="489"/>
      <c r="E27" s="187"/>
      <c r="F27" s="39"/>
      <c r="G27" s="187"/>
      <c r="H27" s="187"/>
      <c r="I27" s="187"/>
      <c r="J27" s="187"/>
      <c r="K27" s="187"/>
    </row>
    <row r="28" spans="1:11" ht="14">
      <c r="A28" s="495" t="s">
        <v>196</v>
      </c>
      <c r="B28" s="496" t="s">
        <v>28</v>
      </c>
      <c r="C28" s="489"/>
      <c r="D28" s="489"/>
      <c r="E28" s="187"/>
      <c r="F28" s="39"/>
      <c r="G28" s="187"/>
      <c r="H28" s="187"/>
      <c r="I28" s="187"/>
      <c r="J28" s="187"/>
      <c r="K28" s="187"/>
    </row>
    <row r="29" spans="1:11" ht="14">
      <c r="A29" s="495" t="s">
        <v>769</v>
      </c>
      <c r="B29" s="496" t="s">
        <v>28</v>
      </c>
      <c r="C29" s="489"/>
      <c r="D29" s="489"/>
      <c r="E29" s="187"/>
      <c r="F29" s="39"/>
      <c r="G29" s="187"/>
      <c r="H29" s="187"/>
      <c r="I29" s="187"/>
      <c r="J29" s="187"/>
      <c r="K29" s="187"/>
    </row>
    <row r="30" spans="1:11" ht="14">
      <c r="A30" s="495" t="s">
        <v>770</v>
      </c>
      <c r="B30" s="496" t="s">
        <v>28</v>
      </c>
      <c r="C30" s="489"/>
      <c r="D30" s="489"/>
      <c r="E30" s="187"/>
      <c r="F30" s="39"/>
      <c r="G30" s="187"/>
      <c r="H30" s="187"/>
      <c r="I30" s="187"/>
      <c r="J30" s="187"/>
      <c r="K30" s="187"/>
    </row>
    <row r="31" spans="1:11" ht="14">
      <c r="A31" s="495" t="s">
        <v>207</v>
      </c>
      <c r="B31" s="496" t="s">
        <v>76</v>
      </c>
      <c r="C31" s="489"/>
      <c r="D31" s="489"/>
      <c r="E31" s="187"/>
      <c r="F31" s="39"/>
      <c r="G31" s="187"/>
      <c r="H31" s="187"/>
      <c r="I31" s="187"/>
      <c r="J31" s="187"/>
      <c r="K31" s="187"/>
    </row>
    <row r="32" spans="1:11" ht="14">
      <c r="A32" s="495" t="s">
        <v>771</v>
      </c>
      <c r="B32" s="496" t="s">
        <v>28</v>
      </c>
      <c r="C32" s="489"/>
      <c r="D32" s="489"/>
      <c r="E32" s="187"/>
      <c r="F32" s="39"/>
      <c r="G32" s="187"/>
      <c r="H32" s="187"/>
      <c r="I32" s="187"/>
      <c r="J32" s="187"/>
      <c r="K32" s="187"/>
    </row>
    <row r="33" spans="1:11" ht="14">
      <c r="A33" s="495" t="s">
        <v>772</v>
      </c>
      <c r="B33" s="496"/>
      <c r="C33" s="489"/>
      <c r="D33" s="489"/>
      <c r="E33" s="187"/>
      <c r="F33" s="39"/>
      <c r="G33" s="187"/>
      <c r="H33" s="187"/>
      <c r="I33" s="187"/>
      <c r="J33" s="187"/>
      <c r="K33" s="187"/>
    </row>
    <row r="34" spans="1:11" ht="14">
      <c r="A34" s="495" t="s">
        <v>773</v>
      </c>
      <c r="B34" s="496" t="s">
        <v>76</v>
      </c>
      <c r="C34" s="489"/>
      <c r="D34" s="489"/>
      <c r="E34" s="187"/>
      <c r="F34" s="39"/>
      <c r="G34" s="187"/>
    </row>
    <row r="35" spans="1:11" ht="14">
      <c r="A35" s="495" t="s">
        <v>774</v>
      </c>
      <c r="B35" s="496" t="s">
        <v>28</v>
      </c>
      <c r="C35" s="489"/>
      <c r="D35" s="489"/>
      <c r="E35" s="187"/>
      <c r="F35" s="39"/>
      <c r="G35" s="187"/>
    </row>
    <row r="36" spans="1:11" ht="14">
      <c r="A36" s="495" t="s">
        <v>775</v>
      </c>
      <c r="B36" s="496" t="s">
        <v>76</v>
      </c>
      <c r="C36" s="489"/>
      <c r="D36" s="489"/>
      <c r="E36" s="187"/>
      <c r="F36" s="39"/>
      <c r="G36" s="187"/>
    </row>
    <row r="37" spans="1:11" ht="14">
      <c r="A37" s="495" t="s">
        <v>776</v>
      </c>
      <c r="B37" s="496" t="s">
        <v>28</v>
      </c>
      <c r="C37" s="489"/>
      <c r="D37" s="489"/>
      <c r="E37" s="187"/>
      <c r="F37" s="39"/>
      <c r="G37" s="187"/>
    </row>
    <row r="38" spans="1:11" ht="14">
      <c r="A38" s="495" t="s">
        <v>777</v>
      </c>
      <c r="B38" s="496"/>
      <c r="C38" s="489"/>
      <c r="D38" s="489"/>
      <c r="E38" s="187"/>
      <c r="F38" s="39"/>
      <c r="G38" s="187"/>
    </row>
    <row r="39" spans="1:11" ht="14">
      <c r="A39" s="495" t="s">
        <v>778</v>
      </c>
      <c r="B39" s="496" t="s">
        <v>28</v>
      </c>
      <c r="C39" s="489"/>
      <c r="D39" s="489"/>
      <c r="E39" s="187"/>
      <c r="F39" s="39"/>
      <c r="G39" s="187"/>
    </row>
    <row r="40" spans="1:11" ht="14">
      <c r="A40" s="495" t="s">
        <v>239</v>
      </c>
      <c r="B40" s="496" t="s">
        <v>28</v>
      </c>
      <c r="C40" s="489"/>
      <c r="D40" s="489"/>
      <c r="E40" s="187"/>
      <c r="F40" s="39"/>
      <c r="G40" s="187"/>
    </row>
    <row r="41" spans="1:11" ht="14">
      <c r="A41" s="495" t="s">
        <v>779</v>
      </c>
      <c r="B41" s="496" t="s">
        <v>76</v>
      </c>
      <c r="C41" s="489"/>
      <c r="D41" s="489"/>
      <c r="E41" s="187"/>
      <c r="F41" s="39"/>
      <c r="G41" s="187"/>
    </row>
    <row r="42" spans="1:11" ht="14">
      <c r="A42" s="495" t="s">
        <v>780</v>
      </c>
      <c r="B42" s="496"/>
      <c r="C42" s="489"/>
      <c r="D42" s="489"/>
      <c r="E42" s="187"/>
      <c r="F42" s="39"/>
      <c r="G42" s="187"/>
    </row>
    <row r="43" spans="1:11" ht="14">
      <c r="A43" s="495" t="s">
        <v>258</v>
      </c>
      <c r="B43" s="496" t="s">
        <v>28</v>
      </c>
      <c r="C43" s="489"/>
      <c r="D43" s="489"/>
      <c r="E43" s="187"/>
      <c r="F43" s="39"/>
      <c r="G43" s="187"/>
    </row>
    <row r="44" spans="1:11" ht="14">
      <c r="A44" s="495" t="s">
        <v>781</v>
      </c>
      <c r="B44" s="496" t="s">
        <v>76</v>
      </c>
      <c r="C44" s="489"/>
      <c r="D44" s="489"/>
      <c r="E44" s="187"/>
      <c r="F44" s="187"/>
      <c r="G44" s="187"/>
    </row>
    <row r="45" spans="1:11" ht="14">
      <c r="A45" s="495" t="s">
        <v>782</v>
      </c>
      <c r="B45" s="496" t="s">
        <v>76</v>
      </c>
      <c r="C45" s="489"/>
      <c r="D45" s="489"/>
      <c r="E45" s="187"/>
      <c r="F45" s="187"/>
      <c r="G45" s="187"/>
    </row>
    <row r="46" spans="1:11" ht="14">
      <c r="A46" s="495" t="s">
        <v>783</v>
      </c>
      <c r="B46" s="496" t="s">
        <v>76</v>
      </c>
      <c r="C46" s="489"/>
      <c r="D46" s="489"/>
      <c r="E46" s="187"/>
      <c r="F46" s="187"/>
      <c r="G46" s="187"/>
    </row>
    <row r="47" spans="1:11" ht="14">
      <c r="A47" s="495" t="s">
        <v>784</v>
      </c>
      <c r="B47" s="496" t="s">
        <v>28</v>
      </c>
      <c r="C47" s="489"/>
      <c r="D47" s="489"/>
      <c r="E47" s="187"/>
      <c r="F47" s="187"/>
      <c r="G47" s="187"/>
    </row>
    <row r="48" spans="1:11" ht="14">
      <c r="A48" s="495" t="s">
        <v>785</v>
      </c>
      <c r="B48" s="496" t="s">
        <v>76</v>
      </c>
      <c r="C48" s="489"/>
      <c r="D48" s="489"/>
      <c r="E48" s="187"/>
      <c r="F48" s="187"/>
      <c r="G48" s="187"/>
    </row>
    <row r="49" spans="1:7" ht="14">
      <c r="A49" s="495" t="s">
        <v>786</v>
      </c>
      <c r="B49" s="496" t="s">
        <v>28</v>
      </c>
      <c r="C49" s="489"/>
      <c r="D49" s="489"/>
      <c r="E49" s="187"/>
      <c r="F49" s="187"/>
      <c r="G49" s="187"/>
    </row>
    <row r="50" spans="1:7" ht="14">
      <c r="A50" s="495" t="s">
        <v>787</v>
      </c>
      <c r="B50" s="496" t="s">
        <v>28</v>
      </c>
      <c r="C50" s="489"/>
      <c r="D50" s="489"/>
      <c r="E50" s="187"/>
      <c r="F50" s="187"/>
      <c r="G50" s="187"/>
    </row>
    <row r="51" spans="1:7" ht="14">
      <c r="A51" s="495" t="s">
        <v>272</v>
      </c>
      <c r="B51" s="496" t="s">
        <v>28</v>
      </c>
      <c r="C51" s="489"/>
      <c r="D51" s="489"/>
      <c r="E51" s="187"/>
      <c r="F51" s="187"/>
      <c r="G51" s="187"/>
    </row>
    <row r="52" spans="1:7" ht="14">
      <c r="A52" s="495" t="s">
        <v>788</v>
      </c>
      <c r="B52" s="496" t="s">
        <v>28</v>
      </c>
      <c r="C52" s="489" t="s">
        <v>789</v>
      </c>
      <c r="D52" s="489"/>
      <c r="E52" s="187"/>
      <c r="F52" s="187"/>
      <c r="G52" s="187"/>
    </row>
    <row r="53" spans="1:7" ht="14">
      <c r="A53" s="495" t="s">
        <v>790</v>
      </c>
      <c r="B53" s="496" t="s">
        <v>28</v>
      </c>
      <c r="C53" s="489"/>
      <c r="D53" s="489"/>
      <c r="E53" s="187"/>
      <c r="F53" s="187"/>
      <c r="G53" s="187"/>
    </row>
    <row r="54" spans="1:7" ht="14">
      <c r="A54" s="495" t="s">
        <v>280</v>
      </c>
      <c r="B54" s="496" t="s">
        <v>28</v>
      </c>
      <c r="C54" s="489"/>
      <c r="D54" s="489"/>
      <c r="E54" s="187"/>
      <c r="F54" s="187"/>
      <c r="G54" s="187"/>
    </row>
    <row r="55" spans="1:7" ht="14">
      <c r="A55" s="495" t="s">
        <v>791</v>
      </c>
      <c r="B55" s="496" t="s">
        <v>76</v>
      </c>
      <c r="C55" s="489"/>
      <c r="D55" s="489"/>
      <c r="E55" s="187"/>
      <c r="F55" s="187"/>
      <c r="G55" s="187"/>
    </row>
    <row r="56" spans="1:7" ht="14">
      <c r="A56" s="495" t="s">
        <v>792</v>
      </c>
      <c r="B56" s="496" t="s">
        <v>28</v>
      </c>
      <c r="C56" s="489"/>
      <c r="D56" s="489"/>
      <c r="E56" s="187"/>
      <c r="F56" s="187"/>
      <c r="G56" s="187"/>
    </row>
    <row r="57" spans="1:7" ht="14">
      <c r="A57" s="495" t="s">
        <v>793</v>
      </c>
      <c r="B57" s="496" t="s">
        <v>28</v>
      </c>
      <c r="C57" s="489"/>
      <c r="D57" s="489"/>
      <c r="E57" s="187"/>
      <c r="F57" s="187"/>
      <c r="G57" s="187"/>
    </row>
    <row r="58" spans="1:7" ht="14">
      <c r="A58" s="495" t="s">
        <v>794</v>
      </c>
      <c r="B58" s="496" t="s">
        <v>28</v>
      </c>
      <c r="C58" s="489"/>
      <c r="D58" s="489"/>
      <c r="E58" s="187"/>
      <c r="F58" s="187"/>
      <c r="G58" s="187"/>
    </row>
    <row r="59" spans="1:7" ht="14">
      <c r="A59" s="495" t="s">
        <v>795</v>
      </c>
      <c r="B59" s="496"/>
      <c r="C59" s="489"/>
      <c r="D59" s="489"/>
      <c r="E59" s="187"/>
      <c r="F59" s="187"/>
      <c r="G59" s="187"/>
    </row>
    <row r="60" spans="1:7" ht="14">
      <c r="A60" s="495" t="s">
        <v>796</v>
      </c>
      <c r="B60" s="496" t="s">
        <v>28</v>
      </c>
      <c r="C60" s="489"/>
      <c r="D60" s="489"/>
      <c r="E60" s="187"/>
      <c r="F60" s="187"/>
      <c r="G60" s="187"/>
    </row>
    <row r="61" spans="1:7" ht="14">
      <c r="A61" s="495" t="s">
        <v>797</v>
      </c>
      <c r="B61" s="496" t="s">
        <v>28</v>
      </c>
      <c r="C61" s="489"/>
      <c r="D61" s="489"/>
      <c r="E61" s="187"/>
      <c r="F61" s="187"/>
      <c r="G61" s="187"/>
    </row>
    <row r="62" spans="1:7" ht="14">
      <c r="A62" s="495" t="s">
        <v>35</v>
      </c>
      <c r="B62" s="496" t="s">
        <v>28</v>
      </c>
      <c r="C62" s="489"/>
      <c r="D62" s="489"/>
      <c r="E62" s="187"/>
      <c r="F62" s="187"/>
      <c r="G62" s="187"/>
    </row>
    <row r="63" spans="1:7" ht="14">
      <c r="A63" s="495" t="s">
        <v>798</v>
      </c>
      <c r="B63" s="496" t="s">
        <v>28</v>
      </c>
      <c r="C63" s="489"/>
      <c r="D63" s="489"/>
      <c r="E63" s="187"/>
      <c r="F63" s="187"/>
      <c r="G63" s="187"/>
    </row>
    <row r="64" spans="1:7" ht="14">
      <c r="A64" s="495" t="s">
        <v>799</v>
      </c>
      <c r="B64" s="496"/>
      <c r="C64" s="489"/>
      <c r="D64" s="489"/>
      <c r="E64" s="187"/>
      <c r="F64" s="187"/>
      <c r="G64" s="187"/>
    </row>
    <row r="65" spans="1:7" ht="14">
      <c r="A65" s="495" t="s">
        <v>800</v>
      </c>
      <c r="B65" s="496"/>
      <c r="C65" s="489"/>
      <c r="D65" s="489"/>
      <c r="E65" s="187"/>
      <c r="F65" s="187"/>
      <c r="G65" s="187"/>
    </row>
    <row r="66" spans="1:7" ht="14">
      <c r="A66" s="495" t="s">
        <v>801</v>
      </c>
      <c r="B66" s="496" t="s">
        <v>28</v>
      </c>
      <c r="C66" s="489"/>
      <c r="D66" s="489"/>
      <c r="E66" s="187"/>
      <c r="F66" s="187"/>
      <c r="G66" s="187"/>
    </row>
    <row r="67" spans="1:7" ht="14">
      <c r="A67" s="495" t="s">
        <v>802</v>
      </c>
      <c r="B67" s="496" t="s">
        <v>28</v>
      </c>
      <c r="C67" s="489"/>
      <c r="D67" s="489"/>
      <c r="E67" s="187"/>
      <c r="F67" s="187"/>
      <c r="G67" s="187"/>
    </row>
    <row r="68" spans="1:7" ht="14">
      <c r="A68" s="495" t="s">
        <v>803</v>
      </c>
      <c r="B68" s="496" t="s">
        <v>28</v>
      </c>
      <c r="C68" s="489"/>
      <c r="D68" s="489"/>
      <c r="E68" s="187"/>
      <c r="F68" s="187"/>
      <c r="G68" s="187"/>
    </row>
    <row r="69" spans="1:7" ht="14">
      <c r="A69" s="495" t="s">
        <v>310</v>
      </c>
      <c r="B69" s="496"/>
      <c r="C69" s="489"/>
      <c r="D69" s="489"/>
      <c r="E69" s="187"/>
      <c r="F69" s="187"/>
      <c r="G69" s="187"/>
    </row>
    <row r="70" spans="1:7" ht="14">
      <c r="A70" s="495" t="s">
        <v>804</v>
      </c>
      <c r="B70" s="496"/>
      <c r="C70" s="489"/>
      <c r="D70" s="489"/>
      <c r="E70" s="187"/>
      <c r="F70" s="187"/>
      <c r="G70" s="187"/>
    </row>
    <row r="71" spans="1:7" ht="14">
      <c r="A71" s="495" t="s">
        <v>805</v>
      </c>
      <c r="B71" s="496" t="s">
        <v>28</v>
      </c>
      <c r="C71" s="489"/>
      <c r="D71" s="489"/>
      <c r="E71" s="187"/>
      <c r="F71" s="187"/>
      <c r="G71" s="187"/>
    </row>
    <row r="72" spans="1:7" ht="14">
      <c r="A72" s="495" t="s">
        <v>311</v>
      </c>
      <c r="B72" s="496" t="s">
        <v>28</v>
      </c>
      <c r="C72" s="489"/>
      <c r="D72" s="489"/>
      <c r="E72" s="187"/>
      <c r="F72" s="187"/>
      <c r="G72" s="187"/>
    </row>
    <row r="73" spans="1:7" ht="14">
      <c r="A73" s="495" t="s">
        <v>314</v>
      </c>
      <c r="B73" s="496" t="s">
        <v>28</v>
      </c>
      <c r="C73" s="489"/>
      <c r="D73" s="489"/>
      <c r="E73" s="187"/>
      <c r="F73" s="187"/>
      <c r="G73" s="187"/>
    </row>
    <row r="74" spans="1:7" ht="14">
      <c r="A74" s="495" t="s">
        <v>806</v>
      </c>
      <c r="B74" s="496" t="s">
        <v>28</v>
      </c>
      <c r="C74" s="489"/>
      <c r="D74" s="489"/>
      <c r="E74" s="187"/>
      <c r="F74" s="187"/>
      <c r="G74" s="187"/>
    </row>
    <row r="75" spans="1:7" ht="14">
      <c r="A75" s="495" t="s">
        <v>807</v>
      </c>
      <c r="B75" s="496"/>
      <c r="C75" s="489"/>
      <c r="D75" s="489"/>
      <c r="E75" s="187"/>
      <c r="F75" s="187"/>
      <c r="G75" s="187"/>
    </row>
    <row r="76" spans="1:7" ht="14">
      <c r="A76" s="495" t="s">
        <v>808</v>
      </c>
      <c r="B76" s="496" t="s">
        <v>76</v>
      </c>
      <c r="C76" s="489"/>
      <c r="D76" s="489"/>
      <c r="E76" s="187"/>
      <c r="F76" s="187"/>
      <c r="G76" s="187"/>
    </row>
    <row r="77" spans="1:7" ht="14">
      <c r="A77" s="495" t="s">
        <v>328</v>
      </c>
      <c r="B77" s="496" t="s">
        <v>76</v>
      </c>
      <c r="C77" s="489"/>
      <c r="D77" s="489"/>
      <c r="E77" s="187"/>
      <c r="F77" s="187"/>
      <c r="G77" s="187"/>
    </row>
    <row r="78" spans="1:7" ht="14">
      <c r="A78" s="495" t="s">
        <v>31</v>
      </c>
      <c r="B78" s="496" t="s">
        <v>28</v>
      </c>
      <c r="C78" s="489"/>
      <c r="D78" s="489"/>
      <c r="E78" s="187"/>
      <c r="F78" s="187"/>
      <c r="G78" s="187"/>
    </row>
    <row r="79" spans="1:7" ht="14">
      <c r="A79" s="495" t="s">
        <v>809</v>
      </c>
      <c r="B79" s="496" t="s">
        <v>28</v>
      </c>
      <c r="C79" s="489"/>
      <c r="D79" s="489"/>
      <c r="E79" s="187"/>
      <c r="F79" s="187"/>
      <c r="G79" s="187"/>
    </row>
    <row r="80" spans="1:7" ht="14">
      <c r="A80" s="495" t="s">
        <v>810</v>
      </c>
      <c r="B80" s="496" t="s">
        <v>811</v>
      </c>
      <c r="C80" s="489"/>
      <c r="D80" s="489"/>
      <c r="E80" s="187"/>
      <c r="F80" s="187"/>
      <c r="G80" s="187"/>
    </row>
    <row r="81" spans="1:7" ht="14">
      <c r="A81" s="495" t="s">
        <v>812</v>
      </c>
      <c r="B81" s="496" t="s">
        <v>76</v>
      </c>
      <c r="C81" s="489"/>
      <c r="D81" s="489"/>
      <c r="E81" s="187"/>
      <c r="F81" s="187"/>
      <c r="G81" s="187"/>
    </row>
    <row r="82" spans="1:7" ht="14">
      <c r="A82" s="495" t="s">
        <v>813</v>
      </c>
      <c r="B82" s="496" t="s">
        <v>28</v>
      </c>
      <c r="C82" s="489"/>
      <c r="D82" s="489"/>
      <c r="E82" s="187"/>
      <c r="F82" s="187"/>
      <c r="G82" s="187"/>
    </row>
    <row r="83" spans="1:7" ht="14">
      <c r="A83" s="495" t="s">
        <v>814</v>
      </c>
      <c r="B83" s="496"/>
      <c r="C83" s="489"/>
      <c r="D83" s="489"/>
      <c r="E83" s="187"/>
      <c r="F83" s="187"/>
      <c r="G83" s="187"/>
    </row>
    <row r="84" spans="1:7" ht="14">
      <c r="A84" s="495" t="s">
        <v>815</v>
      </c>
      <c r="B84" s="496" t="s">
        <v>28</v>
      </c>
      <c r="C84" s="489"/>
      <c r="D84" s="489"/>
      <c r="E84" s="187"/>
      <c r="F84" s="187"/>
      <c r="G84" s="187"/>
    </row>
    <row r="85" spans="1:7" ht="14">
      <c r="A85" s="495" t="s">
        <v>816</v>
      </c>
      <c r="B85" s="496" t="s">
        <v>76</v>
      </c>
      <c r="C85" s="489"/>
      <c r="D85" s="489"/>
      <c r="E85" s="187"/>
      <c r="F85" s="187"/>
      <c r="G85" s="187"/>
    </row>
    <row r="86" spans="1:7" ht="14">
      <c r="A86" s="495" t="s">
        <v>817</v>
      </c>
      <c r="B86" s="496" t="s">
        <v>28</v>
      </c>
      <c r="C86" s="489"/>
      <c r="D86" s="489"/>
      <c r="E86" s="187"/>
      <c r="F86" s="187"/>
      <c r="G86" s="187"/>
    </row>
    <row r="87" spans="1:7" ht="14">
      <c r="A87" s="495" t="s">
        <v>336</v>
      </c>
      <c r="B87" s="496" t="s">
        <v>28</v>
      </c>
      <c r="C87" s="489"/>
      <c r="D87" s="489"/>
      <c r="E87" s="187"/>
      <c r="F87" s="187"/>
      <c r="G87" s="187"/>
    </row>
    <row r="88" spans="1:7" ht="14">
      <c r="A88" s="495" t="s">
        <v>818</v>
      </c>
      <c r="B88" s="496"/>
      <c r="C88" s="489" t="s">
        <v>763</v>
      </c>
      <c r="D88" s="489"/>
      <c r="E88" s="187"/>
      <c r="F88" s="187"/>
      <c r="G88" s="187"/>
    </row>
    <row r="89" spans="1:7" ht="14">
      <c r="A89" s="495" t="s">
        <v>819</v>
      </c>
      <c r="B89" s="496" t="s">
        <v>811</v>
      </c>
      <c r="C89" s="489"/>
      <c r="D89" s="489"/>
      <c r="E89" s="187"/>
      <c r="F89" s="187"/>
      <c r="G89" s="187"/>
    </row>
    <row r="90" spans="1:7" ht="14">
      <c r="A90" s="495" t="s">
        <v>820</v>
      </c>
      <c r="B90" s="496"/>
      <c r="C90" s="489"/>
      <c r="D90" s="489"/>
      <c r="E90" s="187"/>
      <c r="F90" s="187"/>
      <c r="G90" s="187"/>
    </row>
    <row r="91" spans="1:7" ht="14">
      <c r="A91" s="495" t="s">
        <v>821</v>
      </c>
      <c r="B91" s="496" t="s">
        <v>28</v>
      </c>
      <c r="C91" s="489"/>
      <c r="D91" s="489"/>
      <c r="E91" s="187"/>
      <c r="F91" s="187"/>
      <c r="G91" s="187"/>
    </row>
    <row r="92" spans="1:7" ht="14">
      <c r="A92" s="495" t="s">
        <v>364</v>
      </c>
      <c r="B92" s="496" t="s">
        <v>76</v>
      </c>
      <c r="C92" s="489"/>
      <c r="D92" s="489"/>
      <c r="E92" s="187"/>
      <c r="F92" s="187"/>
      <c r="G92" s="187"/>
    </row>
    <row r="93" spans="1:7" ht="14">
      <c r="A93" s="495" t="s">
        <v>822</v>
      </c>
      <c r="B93" s="496"/>
      <c r="C93" s="489" t="s">
        <v>763</v>
      </c>
      <c r="D93" s="489"/>
      <c r="E93" s="187"/>
      <c r="F93" s="187"/>
      <c r="G93" s="187"/>
    </row>
    <row r="94" spans="1:7" ht="14">
      <c r="A94" s="495" t="s">
        <v>823</v>
      </c>
      <c r="B94" s="496" t="s">
        <v>76</v>
      </c>
      <c r="C94" s="489"/>
      <c r="D94" s="489"/>
      <c r="E94" s="187"/>
      <c r="F94" s="187"/>
      <c r="G94" s="187"/>
    </row>
    <row r="95" spans="1:7" ht="14">
      <c r="A95" s="495" t="s">
        <v>824</v>
      </c>
      <c r="B95" s="496"/>
      <c r="C95" s="489" t="s">
        <v>763</v>
      </c>
      <c r="D95" s="489"/>
      <c r="E95" s="187"/>
      <c r="F95" s="187"/>
      <c r="G95" s="187"/>
    </row>
    <row r="96" spans="1:7" ht="14">
      <c r="A96" s="495" t="s">
        <v>825</v>
      </c>
      <c r="B96" s="496" t="s">
        <v>28</v>
      </c>
      <c r="C96" s="489"/>
      <c r="D96" s="489"/>
      <c r="E96" s="187"/>
      <c r="F96" s="187"/>
      <c r="G96" s="187"/>
    </row>
    <row r="97" spans="1:7" ht="14">
      <c r="A97" s="495" t="s">
        <v>826</v>
      </c>
      <c r="B97" s="496" t="s">
        <v>28</v>
      </c>
      <c r="C97" s="489"/>
      <c r="D97" s="489"/>
      <c r="E97" s="187"/>
      <c r="F97" s="187"/>
      <c r="G97" s="187"/>
    </row>
    <row r="98" spans="1:7" ht="14">
      <c r="A98" s="495" t="s">
        <v>827</v>
      </c>
      <c r="B98" s="496" t="s">
        <v>28</v>
      </c>
      <c r="C98" s="489"/>
      <c r="D98" s="489"/>
      <c r="E98" s="187"/>
      <c r="F98" s="187"/>
      <c r="G98" s="187"/>
    </row>
    <row r="99" spans="1:7" ht="14">
      <c r="A99" s="495" t="s">
        <v>828</v>
      </c>
      <c r="B99" s="496" t="s">
        <v>76</v>
      </c>
      <c r="C99" s="489"/>
      <c r="D99" s="489"/>
      <c r="E99" s="187"/>
      <c r="F99" s="187"/>
      <c r="G99" s="187"/>
    </row>
    <row r="100" spans="1:7" ht="14">
      <c r="A100" s="495" t="s">
        <v>829</v>
      </c>
      <c r="B100" s="496" t="s">
        <v>76</v>
      </c>
      <c r="C100" s="489"/>
      <c r="D100" s="489"/>
      <c r="E100" s="187"/>
      <c r="F100" s="187"/>
      <c r="G100" s="187"/>
    </row>
    <row r="101" spans="1:7" ht="14">
      <c r="A101" s="495" t="s">
        <v>393</v>
      </c>
      <c r="B101" s="496" t="s">
        <v>28</v>
      </c>
      <c r="C101" s="489"/>
      <c r="D101" s="489"/>
      <c r="E101" s="187"/>
      <c r="F101" s="187"/>
      <c r="G101" s="187"/>
    </row>
    <row r="102" spans="1:7" ht="14">
      <c r="A102" s="495" t="s">
        <v>830</v>
      </c>
      <c r="B102" s="496" t="s">
        <v>28</v>
      </c>
      <c r="C102" s="489"/>
      <c r="D102" s="489"/>
      <c r="E102" s="187"/>
      <c r="F102" s="187"/>
      <c r="G102" s="187"/>
    </row>
    <row r="103" spans="1:7" ht="14">
      <c r="A103" s="495" t="s">
        <v>831</v>
      </c>
      <c r="B103" s="496" t="s">
        <v>28</v>
      </c>
      <c r="C103" s="489"/>
      <c r="D103" s="489"/>
      <c r="E103" s="187"/>
      <c r="F103" s="187"/>
      <c r="G103" s="187"/>
    </row>
    <row r="104" spans="1:7" ht="14">
      <c r="A104" s="495" t="s">
        <v>398</v>
      </c>
      <c r="B104" s="496"/>
      <c r="C104" s="489"/>
      <c r="D104" s="489"/>
      <c r="E104" s="187"/>
      <c r="F104" s="187"/>
      <c r="G104" s="187"/>
    </row>
    <row r="105" spans="1:7" ht="14">
      <c r="A105" s="495" t="s">
        <v>832</v>
      </c>
      <c r="B105" s="496"/>
      <c r="C105" s="489"/>
      <c r="D105" s="489"/>
      <c r="E105" s="187"/>
      <c r="F105" s="187"/>
      <c r="G105" s="187"/>
    </row>
    <row r="106" spans="1:7" ht="14">
      <c r="A106" s="495" t="s">
        <v>833</v>
      </c>
      <c r="B106" s="496" t="s">
        <v>28</v>
      </c>
      <c r="C106" s="489"/>
      <c r="D106" s="489"/>
      <c r="E106" s="187"/>
      <c r="F106" s="187"/>
      <c r="G106" s="187"/>
    </row>
    <row r="107" spans="1:7" ht="14">
      <c r="A107" s="495" t="s">
        <v>401</v>
      </c>
      <c r="B107" s="496" t="s">
        <v>28</v>
      </c>
      <c r="C107" s="489"/>
      <c r="D107" s="489"/>
      <c r="E107" s="187"/>
      <c r="F107" s="187"/>
      <c r="G107" s="187"/>
    </row>
    <row r="108" spans="1:7" ht="14">
      <c r="A108" s="495" t="s">
        <v>834</v>
      </c>
      <c r="B108" s="496" t="s">
        <v>28</v>
      </c>
      <c r="C108" s="489"/>
      <c r="D108" s="489"/>
      <c r="E108" s="187"/>
      <c r="F108" s="187"/>
      <c r="G108" s="187"/>
    </row>
    <row r="109" spans="1:7" ht="14">
      <c r="A109" s="495" t="s">
        <v>835</v>
      </c>
      <c r="B109" s="496" t="s">
        <v>28</v>
      </c>
      <c r="C109" s="489"/>
      <c r="D109" s="489"/>
      <c r="E109" s="187"/>
      <c r="F109" s="187"/>
      <c r="G109" s="187"/>
    </row>
    <row r="110" spans="1:7" ht="14">
      <c r="A110" s="495" t="s">
        <v>836</v>
      </c>
      <c r="B110" s="496" t="s">
        <v>28</v>
      </c>
      <c r="C110" s="489"/>
      <c r="D110" s="489"/>
      <c r="E110" s="187"/>
      <c r="F110" s="187"/>
      <c r="G110" s="187"/>
    </row>
    <row r="111" spans="1:7" ht="14">
      <c r="A111" s="495" t="s">
        <v>415</v>
      </c>
      <c r="B111" s="496"/>
      <c r="C111" s="489"/>
      <c r="D111" s="489"/>
      <c r="E111" s="187"/>
      <c r="F111" s="187"/>
      <c r="G111" s="187"/>
    </row>
    <row r="112" spans="1:7" ht="14">
      <c r="A112" s="495" t="s">
        <v>837</v>
      </c>
      <c r="B112" s="496" t="s">
        <v>76</v>
      </c>
      <c r="C112" s="489"/>
      <c r="D112" s="489"/>
      <c r="E112" s="187"/>
      <c r="F112" s="187"/>
      <c r="G112" s="187"/>
    </row>
    <row r="113" spans="1:7" ht="14">
      <c r="A113" s="495" t="s">
        <v>838</v>
      </c>
      <c r="B113" s="496" t="s">
        <v>76</v>
      </c>
      <c r="C113" s="489"/>
      <c r="D113" s="489"/>
      <c r="E113" s="187"/>
      <c r="F113" s="187"/>
      <c r="G113" s="187"/>
    </row>
    <row r="114" spans="1:7" ht="14">
      <c r="A114" s="495" t="s">
        <v>839</v>
      </c>
      <c r="B114" s="496" t="s">
        <v>76</v>
      </c>
      <c r="C114" s="489"/>
      <c r="D114" s="489"/>
      <c r="E114" s="187"/>
      <c r="F114" s="187"/>
      <c r="G114" s="187"/>
    </row>
    <row r="115" spans="1:7" ht="14">
      <c r="A115" s="495" t="s">
        <v>840</v>
      </c>
      <c r="B115" s="496" t="s">
        <v>76</v>
      </c>
      <c r="C115" s="489"/>
      <c r="D115" s="489"/>
      <c r="E115" s="187"/>
      <c r="F115" s="187"/>
      <c r="G115" s="187"/>
    </row>
    <row r="116" spans="1:7" ht="14">
      <c r="A116" s="495" t="s">
        <v>841</v>
      </c>
      <c r="B116" s="496" t="s">
        <v>76</v>
      </c>
      <c r="C116" s="489"/>
      <c r="D116" s="489"/>
      <c r="E116" s="187"/>
      <c r="F116" s="187"/>
      <c r="G116" s="187"/>
    </row>
    <row r="117" spans="1:7" ht="14">
      <c r="A117" s="495" t="s">
        <v>842</v>
      </c>
      <c r="B117" s="496" t="s">
        <v>28</v>
      </c>
      <c r="C117" s="489"/>
      <c r="D117" s="489"/>
      <c r="E117" s="187"/>
      <c r="F117" s="187"/>
      <c r="G117" s="187"/>
    </row>
    <row r="118" spans="1:7" ht="14">
      <c r="A118" s="495" t="s">
        <v>843</v>
      </c>
      <c r="B118" s="496" t="s">
        <v>28</v>
      </c>
      <c r="C118" s="489"/>
      <c r="D118" s="489"/>
      <c r="E118" s="187"/>
      <c r="F118" s="187"/>
      <c r="G118" s="187"/>
    </row>
    <row r="119" spans="1:7" ht="14">
      <c r="A119" s="495" t="s">
        <v>844</v>
      </c>
      <c r="B119" s="496" t="s">
        <v>28</v>
      </c>
      <c r="C119" s="489"/>
      <c r="D119" s="489"/>
      <c r="E119" s="187"/>
      <c r="F119" s="187"/>
      <c r="G119" s="187"/>
    </row>
    <row r="120" spans="1:7" ht="14">
      <c r="A120" s="495" t="s">
        <v>420</v>
      </c>
      <c r="B120" s="496" t="s">
        <v>28</v>
      </c>
      <c r="C120" s="489"/>
      <c r="D120" s="489"/>
      <c r="E120" s="187"/>
      <c r="F120" s="187"/>
      <c r="G120" s="187"/>
    </row>
    <row r="121" spans="1:7" ht="14">
      <c r="A121" s="495" t="s">
        <v>845</v>
      </c>
      <c r="B121" s="496" t="s">
        <v>28</v>
      </c>
      <c r="C121" s="489"/>
      <c r="D121" s="489"/>
      <c r="E121" s="187"/>
      <c r="F121" s="187"/>
      <c r="G121" s="187"/>
    </row>
    <row r="122" spans="1:7" ht="14">
      <c r="A122" s="495" t="s">
        <v>846</v>
      </c>
      <c r="B122" s="496" t="s">
        <v>28</v>
      </c>
      <c r="C122" s="489"/>
      <c r="D122" s="489"/>
      <c r="E122" s="187"/>
      <c r="F122" s="187"/>
      <c r="G122" s="187"/>
    </row>
    <row r="123" spans="1:7" ht="14">
      <c r="A123" s="495" t="s">
        <v>847</v>
      </c>
      <c r="B123" s="496" t="s">
        <v>28</v>
      </c>
      <c r="C123" s="489"/>
      <c r="D123" s="489"/>
      <c r="E123" s="187"/>
      <c r="F123" s="187"/>
      <c r="G123" s="187"/>
    </row>
    <row r="124" spans="1:7" ht="14">
      <c r="A124" s="495" t="s">
        <v>848</v>
      </c>
      <c r="B124" s="496" t="s">
        <v>28</v>
      </c>
      <c r="C124" s="489"/>
      <c r="D124" s="489"/>
      <c r="E124" s="187"/>
      <c r="F124" s="187"/>
      <c r="G124" s="187"/>
    </row>
    <row r="125" spans="1:7" ht="14">
      <c r="A125" s="495" t="s">
        <v>849</v>
      </c>
      <c r="B125" s="496" t="s">
        <v>28</v>
      </c>
      <c r="C125" s="489"/>
      <c r="D125" s="489"/>
      <c r="E125" s="187"/>
      <c r="F125" s="187"/>
      <c r="G125" s="187"/>
    </row>
    <row r="126" spans="1:7" ht="14">
      <c r="A126" s="495" t="s">
        <v>426</v>
      </c>
      <c r="B126" s="496" t="s">
        <v>28</v>
      </c>
      <c r="C126" s="489"/>
      <c r="D126" s="489"/>
      <c r="E126" s="187"/>
      <c r="F126" s="187"/>
      <c r="G126" s="187"/>
    </row>
    <row r="127" spans="1:7" ht="14">
      <c r="A127" s="495" t="s">
        <v>850</v>
      </c>
      <c r="B127" s="496" t="s">
        <v>28</v>
      </c>
      <c r="C127" s="489"/>
      <c r="D127" s="489"/>
      <c r="E127" s="187"/>
      <c r="F127" s="187"/>
      <c r="G127" s="187"/>
    </row>
    <row r="128" spans="1:7" ht="14">
      <c r="A128" s="495" t="s">
        <v>435</v>
      </c>
      <c r="B128" s="496" t="s">
        <v>76</v>
      </c>
      <c r="C128" s="489"/>
      <c r="D128" s="489"/>
      <c r="E128" s="187"/>
      <c r="F128" s="187"/>
      <c r="G128" s="187"/>
    </row>
    <row r="129" spans="1:7" ht="14">
      <c r="A129" s="495" t="s">
        <v>439</v>
      </c>
      <c r="B129" s="496" t="s">
        <v>28</v>
      </c>
      <c r="C129" s="489"/>
      <c r="D129" s="489"/>
      <c r="E129" s="187"/>
      <c r="F129" s="187"/>
      <c r="G129" s="187"/>
    </row>
    <row r="130" spans="1:7" ht="14">
      <c r="A130" s="495" t="s">
        <v>851</v>
      </c>
      <c r="B130" s="496" t="s">
        <v>76</v>
      </c>
      <c r="C130" s="489"/>
      <c r="D130" s="489"/>
      <c r="E130" s="187"/>
      <c r="F130" s="187"/>
      <c r="G130" s="187"/>
    </row>
    <row r="131" spans="1:7" ht="14">
      <c r="A131" s="495" t="s">
        <v>51</v>
      </c>
      <c r="B131" s="496" t="s">
        <v>76</v>
      </c>
      <c r="C131" s="489"/>
      <c r="D131" s="489"/>
      <c r="E131" s="187"/>
      <c r="F131" s="187"/>
      <c r="G131" s="187"/>
    </row>
    <row r="132" spans="1:7" ht="14">
      <c r="A132" s="495" t="s">
        <v>448</v>
      </c>
      <c r="B132" s="496"/>
      <c r="C132" s="489" t="s">
        <v>763</v>
      </c>
      <c r="D132" s="489"/>
      <c r="E132" s="187"/>
      <c r="F132" s="187"/>
      <c r="G132" s="187"/>
    </row>
    <row r="133" spans="1:7" ht="14">
      <c r="A133" s="495" t="s">
        <v>852</v>
      </c>
      <c r="B133" s="496" t="s">
        <v>28</v>
      </c>
      <c r="C133" s="489"/>
      <c r="D133" s="489"/>
      <c r="E133" s="187"/>
      <c r="F133" s="187"/>
      <c r="G133" s="187"/>
    </row>
    <row r="134" spans="1:7" ht="14">
      <c r="A134" s="495" t="s">
        <v>853</v>
      </c>
      <c r="B134" s="496" t="s">
        <v>28</v>
      </c>
      <c r="C134" s="489"/>
      <c r="D134" s="489"/>
      <c r="E134" s="187"/>
      <c r="F134" s="187"/>
      <c r="G134" s="187"/>
    </row>
    <row r="135" spans="1:7" ht="14">
      <c r="A135" s="495" t="s">
        <v>854</v>
      </c>
      <c r="B135" s="496" t="s">
        <v>28</v>
      </c>
      <c r="C135" s="489"/>
      <c r="D135" s="489"/>
      <c r="E135" s="187"/>
      <c r="F135" s="187"/>
      <c r="G135" s="187"/>
    </row>
    <row r="136" spans="1:7" ht="14">
      <c r="A136" s="495" t="s">
        <v>855</v>
      </c>
      <c r="B136" s="496" t="s">
        <v>28</v>
      </c>
      <c r="C136" s="489"/>
      <c r="D136" s="489"/>
      <c r="E136" s="187"/>
      <c r="F136" s="187"/>
      <c r="G136" s="187"/>
    </row>
    <row r="137" spans="1:7" ht="14">
      <c r="A137" s="495" t="s">
        <v>856</v>
      </c>
      <c r="B137" s="496"/>
      <c r="C137" s="489"/>
      <c r="D137" s="489"/>
      <c r="E137" s="187"/>
      <c r="F137" s="187"/>
      <c r="G137" s="187"/>
    </row>
    <row r="138" spans="1:7" ht="14">
      <c r="A138" s="495" t="s">
        <v>857</v>
      </c>
      <c r="B138" s="496"/>
      <c r="C138" s="489"/>
      <c r="D138" s="489"/>
      <c r="E138" s="187"/>
      <c r="F138" s="187"/>
      <c r="G138" s="187"/>
    </row>
    <row r="139" spans="1:7" ht="14">
      <c r="A139" s="495" t="s">
        <v>858</v>
      </c>
      <c r="B139" s="496"/>
      <c r="C139" s="489"/>
      <c r="D139" s="489"/>
    </row>
    <row r="140" spans="1:7" ht="14">
      <c r="A140" s="495" t="s">
        <v>859</v>
      </c>
      <c r="B140" s="496"/>
      <c r="C140" s="489"/>
      <c r="D140" s="489"/>
    </row>
    <row r="141" spans="1:7" ht="14">
      <c r="A141" s="495" t="s">
        <v>860</v>
      </c>
      <c r="B141" s="496" t="s">
        <v>28</v>
      </c>
      <c r="C141" s="489"/>
      <c r="D141" s="489"/>
    </row>
    <row r="142" spans="1:7" ht="14">
      <c r="A142" s="495" t="s">
        <v>470</v>
      </c>
      <c r="B142" s="496"/>
      <c r="C142" s="489" t="s">
        <v>763</v>
      </c>
      <c r="D142" s="489"/>
    </row>
    <row r="143" spans="1:7" ht="14">
      <c r="A143" s="495" t="s">
        <v>861</v>
      </c>
      <c r="B143" s="496" t="s">
        <v>76</v>
      </c>
      <c r="C143" s="489"/>
      <c r="D143" s="489"/>
    </row>
    <row r="144" spans="1:7" ht="14">
      <c r="A144" s="495" t="s">
        <v>476</v>
      </c>
      <c r="B144" s="496" t="s">
        <v>76</v>
      </c>
      <c r="C144" s="489"/>
      <c r="D144" s="489"/>
    </row>
    <row r="145" spans="1:4" ht="14">
      <c r="A145" s="495" t="s">
        <v>483</v>
      </c>
      <c r="B145" s="496" t="s">
        <v>28</v>
      </c>
      <c r="C145" s="489"/>
      <c r="D145" s="489"/>
    </row>
    <row r="146" spans="1:4" ht="14">
      <c r="A146" s="495" t="s">
        <v>862</v>
      </c>
      <c r="B146" s="496" t="s">
        <v>28</v>
      </c>
      <c r="C146" s="489"/>
      <c r="D146" s="489"/>
    </row>
    <row r="147" spans="1:4" ht="14">
      <c r="A147" s="495" t="s">
        <v>486</v>
      </c>
      <c r="B147" s="496"/>
      <c r="C147" s="489" t="s">
        <v>763</v>
      </c>
      <c r="D147" s="489"/>
    </row>
    <row r="148" spans="1:4" ht="14">
      <c r="A148" s="495" t="s">
        <v>863</v>
      </c>
      <c r="B148" s="496" t="s">
        <v>28</v>
      </c>
      <c r="C148" s="489"/>
      <c r="D148" s="489"/>
    </row>
    <row r="149" spans="1:4" ht="14">
      <c r="A149" s="495" t="s">
        <v>864</v>
      </c>
      <c r="B149" s="496"/>
      <c r="C149" s="489"/>
      <c r="D149" s="489"/>
    </row>
    <row r="150" spans="1:4" ht="14">
      <c r="A150" s="495" t="s">
        <v>491</v>
      </c>
      <c r="B150" s="496"/>
      <c r="C150" s="489"/>
      <c r="D150" s="489"/>
    </row>
    <row r="151" spans="1:4" ht="14">
      <c r="A151" s="495" t="s">
        <v>494</v>
      </c>
      <c r="B151" s="496"/>
      <c r="C151" s="489"/>
      <c r="D151" s="489"/>
    </row>
    <row r="152" spans="1:4" ht="14">
      <c r="A152" s="495" t="s">
        <v>497</v>
      </c>
      <c r="B152" s="496"/>
      <c r="C152" s="489"/>
      <c r="D152" s="489"/>
    </row>
    <row r="153" spans="1:4" ht="14">
      <c r="A153" s="495" t="s">
        <v>501</v>
      </c>
      <c r="B153" s="496" t="s">
        <v>28</v>
      </c>
      <c r="C153" s="489"/>
      <c r="D153" s="489"/>
    </row>
    <row r="154" spans="1:4" ht="14">
      <c r="A154" s="495" t="s">
        <v>502</v>
      </c>
      <c r="B154" s="496" t="s">
        <v>76</v>
      </c>
      <c r="C154" s="489"/>
      <c r="D154" s="489"/>
    </row>
    <row r="155" spans="1:4" ht="14">
      <c r="A155" s="495" t="s">
        <v>33</v>
      </c>
      <c r="B155" s="496" t="s">
        <v>76</v>
      </c>
      <c r="C155" s="489"/>
      <c r="D155" s="489"/>
    </row>
    <row r="156" spans="1:4" ht="14">
      <c r="A156" s="495" t="s">
        <v>504</v>
      </c>
      <c r="B156" s="496"/>
      <c r="C156" s="489"/>
      <c r="D156" s="489"/>
    </row>
    <row r="157" spans="1:4" ht="14">
      <c r="A157" s="495" t="s">
        <v>865</v>
      </c>
      <c r="B157" s="496" t="s">
        <v>28</v>
      </c>
      <c r="C157" s="489"/>
      <c r="D157" s="489"/>
    </row>
    <row r="158" spans="1:4" ht="14">
      <c r="A158" s="495" t="s">
        <v>866</v>
      </c>
      <c r="B158" s="496" t="s">
        <v>867</v>
      </c>
      <c r="C158" s="489"/>
      <c r="D158" s="489"/>
    </row>
    <row r="159" spans="1:4" ht="14">
      <c r="A159" s="495" t="s">
        <v>514</v>
      </c>
      <c r="B159" s="496" t="s">
        <v>28</v>
      </c>
      <c r="C159" s="489"/>
      <c r="D159" s="489"/>
    </row>
    <row r="160" spans="1:4" ht="14">
      <c r="A160" s="495" t="s">
        <v>516</v>
      </c>
      <c r="B160" s="496" t="s">
        <v>76</v>
      </c>
      <c r="C160" s="489"/>
      <c r="D160" s="489"/>
    </row>
    <row r="161" spans="1:4" ht="14">
      <c r="A161" s="495" t="s">
        <v>868</v>
      </c>
      <c r="B161" s="496" t="s">
        <v>76</v>
      </c>
      <c r="C161" s="489"/>
      <c r="D161" s="489"/>
    </row>
    <row r="162" spans="1:4" ht="14">
      <c r="A162" s="495" t="s">
        <v>518</v>
      </c>
      <c r="B162" s="496" t="s">
        <v>28</v>
      </c>
      <c r="C162" s="489"/>
      <c r="D162" s="489"/>
    </row>
    <row r="163" spans="1:4" ht="14">
      <c r="A163" s="495" t="s">
        <v>869</v>
      </c>
      <c r="B163" s="496" t="s">
        <v>28</v>
      </c>
      <c r="C163" s="489"/>
      <c r="D163" s="489"/>
    </row>
    <row r="164" spans="1:4" ht="14">
      <c r="A164" s="495" t="s">
        <v>870</v>
      </c>
      <c r="B164" s="496" t="s">
        <v>76</v>
      </c>
      <c r="C164" s="489"/>
      <c r="D164" s="489"/>
    </row>
    <row r="165" spans="1:4" ht="14">
      <c r="A165" s="495" t="s">
        <v>871</v>
      </c>
      <c r="B165" s="496" t="s">
        <v>28</v>
      </c>
      <c r="C165" s="489"/>
      <c r="D165" s="489"/>
    </row>
    <row r="166" spans="1:4" ht="14">
      <c r="A166" s="495" t="s">
        <v>522</v>
      </c>
      <c r="B166" s="496" t="s">
        <v>28</v>
      </c>
      <c r="C166" s="489"/>
      <c r="D166" s="489"/>
    </row>
    <row r="167" spans="1:4" ht="14">
      <c r="A167" s="495" t="s">
        <v>872</v>
      </c>
      <c r="B167" s="496" t="s">
        <v>76</v>
      </c>
      <c r="C167" s="489"/>
      <c r="D167" s="489"/>
    </row>
    <row r="168" spans="1:4" ht="14">
      <c r="A168" s="495" t="s">
        <v>873</v>
      </c>
      <c r="B168" s="496" t="s">
        <v>28</v>
      </c>
      <c r="C168" s="489"/>
      <c r="D168" s="489"/>
    </row>
    <row r="169" spans="1:4" ht="14">
      <c r="A169" s="495" t="s">
        <v>874</v>
      </c>
      <c r="B169" s="496" t="s">
        <v>76</v>
      </c>
      <c r="C169" s="489"/>
      <c r="D169" s="489"/>
    </row>
    <row r="170" spans="1:4" ht="14">
      <c r="A170" s="495" t="s">
        <v>875</v>
      </c>
      <c r="B170" s="496" t="s">
        <v>28</v>
      </c>
      <c r="C170" s="489"/>
      <c r="D170" s="489"/>
    </row>
    <row r="171" spans="1:4" ht="14">
      <c r="A171" s="495" t="s">
        <v>876</v>
      </c>
      <c r="B171" s="496" t="s">
        <v>28</v>
      </c>
      <c r="C171" s="489"/>
      <c r="D171" s="489"/>
    </row>
    <row r="172" spans="1:4" ht="14">
      <c r="A172" s="495" t="s">
        <v>877</v>
      </c>
      <c r="B172" s="496" t="s">
        <v>28</v>
      </c>
      <c r="C172" s="489"/>
      <c r="D172" s="489"/>
    </row>
    <row r="173" spans="1:4" ht="14">
      <c r="A173" s="495" t="s">
        <v>878</v>
      </c>
      <c r="B173" s="496" t="s">
        <v>76</v>
      </c>
      <c r="C173" s="489"/>
      <c r="D173" s="489"/>
    </row>
    <row r="174" spans="1:4" ht="14">
      <c r="A174" s="495" t="s">
        <v>529</v>
      </c>
      <c r="B174" s="496" t="s">
        <v>28</v>
      </c>
      <c r="C174" s="489"/>
      <c r="D174" s="489"/>
    </row>
    <row r="175" spans="1:4" ht="14">
      <c r="A175" s="495" t="s">
        <v>879</v>
      </c>
      <c r="B175" s="496" t="s">
        <v>28</v>
      </c>
      <c r="C175" s="489"/>
      <c r="D175" s="489"/>
    </row>
    <row r="176" spans="1:4" ht="14">
      <c r="A176" s="495" t="s">
        <v>880</v>
      </c>
      <c r="B176" s="496" t="s">
        <v>28</v>
      </c>
      <c r="C176" s="489"/>
      <c r="D176" s="489"/>
    </row>
    <row r="177" spans="1:4" ht="14">
      <c r="A177" s="495" t="s">
        <v>532</v>
      </c>
      <c r="B177" s="496" t="s">
        <v>76</v>
      </c>
      <c r="C177" s="489"/>
      <c r="D177" s="489"/>
    </row>
    <row r="178" spans="1:4" ht="14">
      <c r="A178" s="495" t="s">
        <v>881</v>
      </c>
      <c r="B178" s="496" t="s">
        <v>76</v>
      </c>
      <c r="C178" s="489"/>
      <c r="D178" s="489"/>
    </row>
    <row r="179" spans="1:4" ht="14">
      <c r="A179" s="495" t="s">
        <v>882</v>
      </c>
      <c r="B179" s="496" t="s">
        <v>76</v>
      </c>
      <c r="C179" s="489"/>
      <c r="D179" s="489"/>
    </row>
    <row r="180" spans="1:4" ht="14">
      <c r="A180" s="495" t="s">
        <v>883</v>
      </c>
      <c r="B180" s="496" t="s">
        <v>28</v>
      </c>
      <c r="C180" s="489"/>
      <c r="D180" s="489"/>
    </row>
    <row r="181" spans="1:4" ht="14">
      <c r="A181" s="495" t="s">
        <v>634</v>
      </c>
      <c r="B181" s="496" t="s">
        <v>28</v>
      </c>
      <c r="C181" s="489"/>
      <c r="D181" s="489"/>
    </row>
    <row r="182" spans="1:4" ht="14">
      <c r="A182" s="495" t="s">
        <v>884</v>
      </c>
      <c r="B182" s="496" t="s">
        <v>76</v>
      </c>
      <c r="C182" s="489"/>
      <c r="D182" s="489"/>
    </row>
    <row r="183" spans="1:4" ht="14">
      <c r="A183" s="495" t="s">
        <v>885</v>
      </c>
      <c r="B183" s="496" t="s">
        <v>28</v>
      </c>
      <c r="C183" s="489"/>
      <c r="D183" s="489"/>
    </row>
    <row r="184" spans="1:4" ht="14">
      <c r="A184" s="495" t="s">
        <v>886</v>
      </c>
      <c r="B184" s="496" t="s">
        <v>76</v>
      </c>
      <c r="C184" s="489"/>
      <c r="D184" s="489"/>
    </row>
    <row r="185" spans="1:4" ht="14">
      <c r="A185" s="495" t="s">
        <v>887</v>
      </c>
      <c r="B185" s="496" t="s">
        <v>76</v>
      </c>
      <c r="C185" s="489"/>
      <c r="D185" s="489"/>
    </row>
    <row r="186" spans="1:4" ht="14">
      <c r="A186" s="495" t="s">
        <v>888</v>
      </c>
      <c r="B186" s="496" t="s">
        <v>28</v>
      </c>
      <c r="C186" s="489"/>
      <c r="D186" s="489"/>
    </row>
    <row r="187" spans="1:4" ht="14">
      <c r="A187" s="495" t="s">
        <v>560</v>
      </c>
      <c r="B187" s="496" t="s">
        <v>28</v>
      </c>
      <c r="C187" s="489"/>
      <c r="D187" s="489"/>
    </row>
    <row r="188" spans="1:4" ht="14">
      <c r="A188" s="495" t="s">
        <v>32</v>
      </c>
      <c r="B188" s="496" t="s">
        <v>28</v>
      </c>
      <c r="C188" s="489"/>
      <c r="D188" s="489"/>
    </row>
    <row r="189" spans="1:4" ht="14">
      <c r="A189" s="495" t="s">
        <v>889</v>
      </c>
      <c r="B189" s="496" t="s">
        <v>28</v>
      </c>
      <c r="C189" s="489"/>
      <c r="D189" s="489"/>
    </row>
    <row r="190" spans="1:4" ht="14">
      <c r="A190" s="495" t="s">
        <v>567</v>
      </c>
      <c r="B190" s="496" t="s">
        <v>76</v>
      </c>
      <c r="C190" s="489"/>
      <c r="D190" s="489"/>
    </row>
    <row r="191" spans="1:4" ht="14">
      <c r="A191" s="495" t="s">
        <v>890</v>
      </c>
      <c r="B191" s="496" t="s">
        <v>28</v>
      </c>
      <c r="C191" s="489"/>
      <c r="D191" s="489"/>
    </row>
    <row r="192" spans="1:4" ht="14">
      <c r="A192" s="495" t="s">
        <v>891</v>
      </c>
      <c r="B192" s="496"/>
      <c r="C192" s="489" t="s">
        <v>763</v>
      </c>
      <c r="D192" s="489"/>
    </row>
    <row r="193" spans="1:4" ht="14">
      <c r="A193" s="495" t="s">
        <v>892</v>
      </c>
      <c r="B193" s="496" t="s">
        <v>76</v>
      </c>
      <c r="C193" s="489"/>
      <c r="D193" s="489"/>
    </row>
    <row r="194" spans="1:4" ht="14">
      <c r="A194" s="495" t="s">
        <v>893</v>
      </c>
      <c r="B194" s="496" t="s">
        <v>76</v>
      </c>
      <c r="C194" s="489"/>
      <c r="D194" s="489"/>
    </row>
    <row r="195" spans="1:4" ht="14">
      <c r="A195" s="495" t="s">
        <v>894</v>
      </c>
      <c r="B195" s="496"/>
      <c r="C195" s="489" t="s">
        <v>763</v>
      </c>
      <c r="D195" s="489"/>
    </row>
    <row r="196" spans="1:4" ht="14">
      <c r="A196" s="495" t="s">
        <v>895</v>
      </c>
      <c r="B196" s="496" t="s">
        <v>28</v>
      </c>
      <c r="C196" s="489"/>
      <c r="D196" s="489"/>
    </row>
    <row r="197" spans="1:4" ht="14">
      <c r="A197" s="495" t="s">
        <v>896</v>
      </c>
      <c r="B197" s="496" t="s">
        <v>28</v>
      </c>
      <c r="C197" s="489"/>
      <c r="D197" s="489"/>
    </row>
    <row r="198" spans="1:4" ht="14">
      <c r="A198" s="495" t="s">
        <v>897</v>
      </c>
      <c r="B198" s="496" t="s">
        <v>28</v>
      </c>
      <c r="C198" s="489"/>
      <c r="D198" s="489"/>
    </row>
    <row r="199" spans="1:4" ht="14">
      <c r="A199" s="495" t="s">
        <v>898</v>
      </c>
      <c r="B199" s="496" t="s">
        <v>28</v>
      </c>
      <c r="C199" s="489"/>
      <c r="D199" s="489"/>
    </row>
    <row r="200" spans="1:4" ht="14">
      <c r="A200" s="495" t="s">
        <v>583</v>
      </c>
      <c r="B200" s="496" t="s">
        <v>28</v>
      </c>
      <c r="C200" s="489"/>
      <c r="D200" s="489"/>
    </row>
    <row r="201" spans="1:4" ht="14">
      <c r="A201" s="495" t="s">
        <v>584</v>
      </c>
      <c r="B201" s="496" t="s">
        <v>28</v>
      </c>
      <c r="C201" s="489"/>
      <c r="D201" s="489"/>
    </row>
    <row r="202" spans="1:4" ht="14">
      <c r="A202" s="495" t="s">
        <v>585</v>
      </c>
      <c r="B202" s="496" t="s">
        <v>28</v>
      </c>
      <c r="C202" s="489"/>
      <c r="D202" s="489"/>
    </row>
    <row r="203" spans="1:4" ht="14">
      <c r="A203" s="495" t="s">
        <v>899</v>
      </c>
      <c r="B203" s="496" t="s">
        <v>28</v>
      </c>
      <c r="C203" s="489"/>
      <c r="D203" s="489"/>
    </row>
    <row r="204" spans="1:4" ht="14">
      <c r="A204" s="495" t="s">
        <v>900</v>
      </c>
      <c r="B204" s="496" t="s">
        <v>28</v>
      </c>
      <c r="C204" s="489"/>
      <c r="D204" s="489"/>
    </row>
    <row r="205" spans="1:4" ht="14">
      <c r="A205" s="495" t="s">
        <v>901</v>
      </c>
      <c r="B205" s="496" t="s">
        <v>28</v>
      </c>
      <c r="C205" s="489"/>
      <c r="D205" s="489"/>
    </row>
    <row r="206" spans="1:4" ht="14">
      <c r="A206" s="495" t="s">
        <v>592</v>
      </c>
      <c r="B206" s="496"/>
      <c r="C206" s="489"/>
      <c r="D206" s="489"/>
    </row>
    <row r="207" spans="1:4" ht="14">
      <c r="A207" s="495" t="s">
        <v>902</v>
      </c>
      <c r="B207" s="496" t="s">
        <v>76</v>
      </c>
      <c r="C207" s="489"/>
      <c r="D207" s="489"/>
    </row>
    <row r="208" spans="1:4" ht="14">
      <c r="A208" s="495" t="s">
        <v>603</v>
      </c>
      <c r="B208" s="496" t="s">
        <v>28</v>
      </c>
      <c r="C208" s="489"/>
      <c r="D208" s="489"/>
    </row>
    <row r="209" spans="1:4" ht="14">
      <c r="A209" s="495" t="s">
        <v>903</v>
      </c>
      <c r="B209" s="496"/>
      <c r="C209" s="489"/>
      <c r="D209" s="489"/>
    </row>
    <row r="210" spans="1:4" ht="14">
      <c r="A210" s="495" t="s">
        <v>904</v>
      </c>
      <c r="B210" s="496"/>
      <c r="C210" s="489"/>
      <c r="D210" s="489"/>
    </row>
    <row r="211" spans="1:4" ht="14">
      <c r="A211" s="495" t="s">
        <v>905</v>
      </c>
      <c r="B211" s="496"/>
      <c r="C211" s="489" t="s">
        <v>763</v>
      </c>
      <c r="D211" s="489"/>
    </row>
    <row r="212" spans="1:4" ht="14.5" thickBot="1">
      <c r="A212" s="495" t="s">
        <v>906</v>
      </c>
      <c r="B212" s="497" t="s">
        <v>28</v>
      </c>
      <c r="C212" s="489"/>
      <c r="D212" s="489"/>
    </row>
    <row r="213" spans="1:4" ht="14">
      <c r="A213" s="489"/>
      <c r="B213" s="493"/>
      <c r="C213" s="489"/>
      <c r="D213" s="489"/>
    </row>
    <row r="214" spans="1:4" ht="14">
      <c r="A214" s="489"/>
      <c r="B214" s="493"/>
      <c r="C214" s="489"/>
      <c r="D214" s="489"/>
    </row>
    <row r="215" spans="1:4" ht="14">
      <c r="A215" s="489"/>
      <c r="B215" s="493"/>
      <c r="C215" s="489"/>
      <c r="D215" s="489"/>
    </row>
    <row r="216" spans="1:4" ht="14">
      <c r="A216" s="489"/>
      <c r="B216" s="493"/>
      <c r="C216" s="489"/>
      <c r="D216" s="489"/>
    </row>
    <row r="217" spans="1:4" ht="14">
      <c r="A217" s="489"/>
      <c r="B217" s="493"/>
      <c r="C217" s="489"/>
      <c r="D217" s="489"/>
    </row>
    <row r="218" spans="1:4" ht="14">
      <c r="A218" s="489"/>
      <c r="B218" s="493"/>
      <c r="C218" s="489"/>
      <c r="D218" s="489"/>
    </row>
    <row r="219" spans="1:4" ht="14">
      <c r="A219" s="489"/>
      <c r="B219" s="493"/>
      <c r="C219" s="489"/>
      <c r="D219" s="489"/>
    </row>
    <row r="220" spans="1:4" ht="14">
      <c r="A220" s="489"/>
      <c r="B220" s="493"/>
      <c r="C220" s="489"/>
      <c r="D220" s="489"/>
    </row>
    <row r="221" spans="1:4" ht="14">
      <c r="A221" s="489"/>
      <c r="B221" s="493"/>
      <c r="C221" s="489"/>
      <c r="D221" s="489"/>
    </row>
    <row r="222" spans="1:4" ht="14">
      <c r="A222" s="489"/>
      <c r="B222" s="493"/>
      <c r="C222" s="489"/>
      <c r="D222" s="489"/>
    </row>
    <row r="223" spans="1:4" ht="14">
      <c r="A223" s="489"/>
      <c r="B223" s="493"/>
      <c r="C223" s="489"/>
      <c r="D223" s="489"/>
    </row>
    <row r="224" spans="1:4" ht="14">
      <c r="A224" s="489"/>
      <c r="B224" s="493"/>
      <c r="C224" s="489"/>
      <c r="D224" s="489"/>
    </row>
    <row r="225" spans="1:4" ht="14">
      <c r="A225" s="489"/>
      <c r="B225" s="493"/>
      <c r="C225" s="489"/>
      <c r="D225" s="489"/>
    </row>
    <row r="226" spans="1:4" ht="14">
      <c r="A226" s="489"/>
      <c r="B226" s="493"/>
      <c r="C226" s="489"/>
      <c r="D226" s="489"/>
    </row>
    <row r="227" spans="1:4" ht="14">
      <c r="A227" s="489"/>
      <c r="B227" s="493"/>
      <c r="C227" s="489"/>
      <c r="D227" s="489"/>
    </row>
    <row r="228" spans="1:4" ht="14">
      <c r="A228" s="489"/>
      <c r="B228" s="493"/>
      <c r="C228" s="489"/>
      <c r="D228" s="489"/>
    </row>
    <row r="229" spans="1:4" ht="14">
      <c r="A229" s="489"/>
      <c r="B229" s="493"/>
      <c r="C229" s="489"/>
      <c r="D229" s="489"/>
    </row>
    <row r="230" spans="1:4" ht="14">
      <c r="A230" s="489"/>
      <c r="B230" s="493"/>
      <c r="C230" s="489"/>
      <c r="D230" s="489"/>
    </row>
    <row r="231" spans="1:4" ht="14">
      <c r="A231" s="489"/>
      <c r="B231" s="493"/>
      <c r="C231" s="489"/>
      <c r="D231" s="489"/>
    </row>
    <row r="232" spans="1:4" ht="14">
      <c r="A232" s="489"/>
      <c r="B232" s="493"/>
      <c r="C232" s="489"/>
      <c r="D232" s="489"/>
    </row>
    <row r="233" spans="1:4" ht="14">
      <c r="A233" s="489"/>
      <c r="B233" s="493"/>
      <c r="C233" s="489"/>
      <c r="D233" s="489"/>
    </row>
    <row r="234" spans="1:4" ht="14">
      <c r="A234" s="489"/>
      <c r="B234" s="493"/>
      <c r="C234" s="489"/>
      <c r="D234" s="489"/>
    </row>
    <row r="235" spans="1:4" ht="14">
      <c r="A235" s="489"/>
      <c r="B235" s="493"/>
      <c r="C235" s="489"/>
      <c r="D235" s="489"/>
    </row>
    <row r="236" spans="1:4" ht="14">
      <c r="A236" s="489"/>
      <c r="B236" s="493"/>
      <c r="C236" s="489"/>
      <c r="D236" s="489"/>
    </row>
    <row r="237" spans="1:4" ht="14">
      <c r="A237" s="489"/>
      <c r="B237" s="493"/>
      <c r="C237" s="489"/>
      <c r="D237" s="489"/>
    </row>
    <row r="238" spans="1:4" ht="14">
      <c r="A238" s="489"/>
      <c r="B238" s="493"/>
      <c r="C238" s="489"/>
      <c r="D238" s="489"/>
    </row>
    <row r="239" spans="1:4" ht="14">
      <c r="A239" s="489"/>
      <c r="B239" s="493"/>
      <c r="C239" s="489"/>
      <c r="D239" s="489"/>
    </row>
    <row r="240" spans="1:4" ht="14">
      <c r="A240" s="489"/>
      <c r="B240" s="493"/>
      <c r="C240" s="489"/>
      <c r="D240" s="489"/>
    </row>
    <row r="241" spans="1:4" ht="14">
      <c r="A241" s="489"/>
      <c r="B241" s="493"/>
      <c r="C241" s="489"/>
      <c r="D241" s="489"/>
    </row>
    <row r="242" spans="1:4" ht="14">
      <c r="A242" s="489"/>
      <c r="B242" s="493"/>
      <c r="C242" s="489"/>
      <c r="D242" s="489"/>
    </row>
    <row r="243" spans="1:4" ht="14">
      <c r="A243" s="489"/>
      <c r="B243" s="493"/>
      <c r="C243" s="489"/>
      <c r="D243" s="489"/>
    </row>
    <row r="244" spans="1:4" ht="14">
      <c r="A244" s="489"/>
      <c r="B244" s="493"/>
      <c r="C244" s="489"/>
      <c r="D244" s="489"/>
    </row>
    <row r="245" spans="1:4" ht="14">
      <c r="A245" s="489"/>
      <c r="B245" s="493"/>
      <c r="C245" s="489"/>
      <c r="D245" s="489"/>
    </row>
    <row r="246" spans="1:4" ht="14">
      <c r="A246" s="489"/>
      <c r="B246" s="493"/>
      <c r="C246" s="489"/>
      <c r="D246" s="489"/>
    </row>
    <row r="247" spans="1:4" ht="14">
      <c r="A247" s="489"/>
      <c r="B247" s="493"/>
      <c r="C247" s="489"/>
      <c r="D247" s="489"/>
    </row>
    <row r="248" spans="1:4" ht="14">
      <c r="A248" s="489"/>
      <c r="B248" s="493"/>
      <c r="C248" s="489"/>
      <c r="D248" s="489"/>
    </row>
    <row r="249" spans="1:4" ht="14">
      <c r="A249" s="489"/>
      <c r="B249" s="493"/>
      <c r="C249" s="489"/>
      <c r="D249" s="489"/>
    </row>
    <row r="250" spans="1:4" ht="14">
      <c r="A250" s="489"/>
      <c r="B250" s="493"/>
      <c r="C250" s="489"/>
      <c r="D250" s="489"/>
    </row>
    <row r="251" spans="1:4" ht="14">
      <c r="A251" s="489"/>
      <c r="B251" s="493"/>
      <c r="C251" s="489"/>
      <c r="D251" s="489"/>
    </row>
    <row r="252" spans="1:4" ht="14">
      <c r="A252" s="489"/>
      <c r="B252" s="493"/>
      <c r="C252" s="489"/>
      <c r="D252" s="489"/>
    </row>
    <row r="253" spans="1:4" ht="14">
      <c r="A253" s="489"/>
      <c r="B253" s="493"/>
      <c r="C253" s="489"/>
      <c r="D253" s="489"/>
    </row>
    <row r="254" spans="1:4" ht="14">
      <c r="A254" s="489"/>
      <c r="B254" s="493"/>
      <c r="C254" s="489"/>
      <c r="D254" s="489"/>
    </row>
    <row r="255" spans="1:4" ht="14">
      <c r="A255" s="489"/>
      <c r="B255" s="493"/>
      <c r="C255" s="489"/>
      <c r="D255" s="489"/>
    </row>
    <row r="256" spans="1:4" ht="14">
      <c r="A256" s="489"/>
      <c r="B256" s="493"/>
      <c r="C256" s="489"/>
      <c r="D256" s="489"/>
    </row>
    <row r="257" spans="1:4" ht="14">
      <c r="A257" s="489"/>
      <c r="B257" s="493"/>
      <c r="C257" s="489"/>
      <c r="D257" s="489"/>
    </row>
    <row r="258" spans="1:4" ht="14">
      <c r="A258" s="489"/>
      <c r="B258" s="493"/>
      <c r="C258" s="489"/>
      <c r="D258" s="489"/>
    </row>
    <row r="259" spans="1:4" ht="14">
      <c r="A259" s="489"/>
      <c r="B259" s="493"/>
      <c r="C259" s="489"/>
      <c r="D259" s="489"/>
    </row>
    <row r="260" spans="1:4" ht="14">
      <c r="A260" s="489"/>
      <c r="B260" s="493"/>
      <c r="C260" s="489"/>
      <c r="D260" s="489"/>
    </row>
    <row r="261" spans="1:4" ht="14">
      <c r="A261" s="489"/>
      <c r="B261" s="493"/>
      <c r="C261" s="489"/>
      <c r="D261" s="489"/>
    </row>
    <row r="262" spans="1:4" ht="14">
      <c r="A262" s="489"/>
      <c r="B262" s="493"/>
      <c r="C262" s="489"/>
      <c r="D262" s="489"/>
    </row>
    <row r="263" spans="1:4" ht="14">
      <c r="A263" s="489"/>
      <c r="B263" s="493"/>
      <c r="C263" s="489"/>
      <c r="D263" s="489"/>
    </row>
    <row r="264" spans="1:4" ht="14">
      <c r="A264" s="489"/>
      <c r="B264" s="493"/>
      <c r="C264" s="489"/>
      <c r="D264" s="489"/>
    </row>
    <row r="265" spans="1:4" ht="14">
      <c r="A265" s="489"/>
      <c r="B265" s="493"/>
      <c r="C265" s="489"/>
      <c r="D265" s="489"/>
    </row>
    <row r="266" spans="1:4" ht="14">
      <c r="A266" s="489"/>
      <c r="B266" s="493"/>
      <c r="C266" s="489"/>
      <c r="D266" s="489"/>
    </row>
    <row r="267" spans="1:4" ht="14">
      <c r="A267" s="489"/>
      <c r="B267" s="493"/>
      <c r="C267" s="489"/>
      <c r="D267" s="489"/>
    </row>
    <row r="268" spans="1:4" ht="14">
      <c r="A268" s="489"/>
      <c r="B268" s="493"/>
      <c r="C268" s="489"/>
      <c r="D268" s="489"/>
    </row>
    <row r="269" spans="1:4" ht="14">
      <c r="A269" s="489"/>
      <c r="B269" s="493"/>
      <c r="C269" s="489"/>
      <c r="D269" s="489"/>
    </row>
    <row r="270" spans="1:4" ht="14">
      <c r="A270" s="489"/>
      <c r="B270" s="493"/>
      <c r="C270" s="489"/>
      <c r="D270" s="489"/>
    </row>
    <row r="271" spans="1:4" ht="14">
      <c r="A271" s="489"/>
      <c r="B271" s="493"/>
      <c r="C271" s="489"/>
      <c r="D271" s="489"/>
    </row>
    <row r="272" spans="1:4" ht="14">
      <c r="A272" s="489"/>
      <c r="B272" s="493"/>
      <c r="C272" s="489"/>
      <c r="D272" s="489"/>
    </row>
    <row r="273" spans="1:4" ht="14">
      <c r="A273" s="489"/>
      <c r="B273" s="493"/>
      <c r="C273" s="489"/>
      <c r="D273" s="489"/>
    </row>
    <row r="274" spans="1:4" ht="14">
      <c r="A274" s="489"/>
      <c r="B274" s="493"/>
      <c r="C274" s="489"/>
      <c r="D274" s="489"/>
    </row>
    <row r="275" spans="1:4" ht="14">
      <c r="A275" s="489"/>
      <c r="B275" s="493"/>
      <c r="C275" s="489"/>
      <c r="D275" s="489"/>
    </row>
    <row r="276" spans="1:4" ht="14">
      <c r="A276" s="489"/>
      <c r="B276" s="493"/>
      <c r="C276" s="489"/>
      <c r="D276" s="489"/>
    </row>
    <row r="277" spans="1:4" ht="14">
      <c r="A277" s="489"/>
      <c r="B277" s="493"/>
      <c r="C277" s="489"/>
      <c r="D277" s="489"/>
    </row>
    <row r="278" spans="1:4" ht="14">
      <c r="A278" s="489"/>
      <c r="B278" s="493"/>
      <c r="C278" s="489"/>
      <c r="D278" s="489"/>
    </row>
    <row r="279" spans="1:4" ht="14">
      <c r="A279" s="489"/>
      <c r="B279" s="493"/>
      <c r="C279" s="489"/>
      <c r="D279" s="489"/>
    </row>
  </sheetData>
  <mergeCells count="1">
    <mergeCell ref="A1:G1"/>
  </mergeCells>
  <conditionalFormatting sqref="A4">
    <cfRule type="expression" dxfId="3" priority="3">
      <formula>$B4="No"</formula>
    </cfRule>
    <cfRule type="expression" dxfId="2" priority="4">
      <formula>$B$6="No"</formula>
    </cfRule>
  </conditionalFormatting>
  <conditionalFormatting sqref="A5:A212">
    <cfRule type="expression" dxfId="1" priority="1">
      <formula>$B5="No"</formula>
    </cfRule>
    <cfRule type="expression" dxfId="0" priority="2">
      <formula>$B$6="No"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L405"/>
  <sheetViews>
    <sheetView topLeftCell="A173" workbookViewId="0">
      <selection activeCell="A193" sqref="A193"/>
    </sheetView>
  </sheetViews>
  <sheetFormatPr defaultRowHeight="13.5"/>
  <cols>
    <col min="1" max="1" width="28" bestFit="1" customWidth="1"/>
    <col min="2" max="2" width="17" customWidth="1"/>
    <col min="3" max="3" width="19.3828125" bestFit="1" customWidth="1"/>
    <col min="4" max="4" width="24" bestFit="1" customWidth="1"/>
    <col min="5" max="5" width="10.15234375" bestFit="1" customWidth="1"/>
    <col min="7" max="7" width="10.15234375" bestFit="1" customWidth="1"/>
    <col min="10" max="10" width="9.84375" bestFit="1" customWidth="1"/>
  </cols>
  <sheetData>
    <row r="1" spans="1:12" ht="19" thickBot="1">
      <c r="A1" s="16" t="s">
        <v>26</v>
      </c>
      <c r="B1" s="17" t="s">
        <v>70</v>
      </c>
      <c r="C1" s="17" t="s">
        <v>6</v>
      </c>
      <c r="D1" s="18" t="s">
        <v>71</v>
      </c>
      <c r="E1" s="186"/>
      <c r="F1" s="186"/>
      <c r="G1" s="186"/>
      <c r="H1" s="186"/>
      <c r="I1" s="186"/>
      <c r="J1" s="186"/>
      <c r="K1" s="186"/>
      <c r="L1" s="186"/>
    </row>
    <row r="2" spans="1:12">
      <c r="A2" s="23" t="s">
        <v>72</v>
      </c>
      <c r="B2" s="7" t="s">
        <v>73</v>
      </c>
      <c r="C2" s="7" t="s">
        <v>74</v>
      </c>
      <c r="D2" s="22" t="s">
        <v>75</v>
      </c>
      <c r="E2" s="38"/>
      <c r="F2" s="186"/>
      <c r="G2" s="19"/>
      <c r="H2" s="20"/>
      <c r="I2" s="21"/>
      <c r="J2" s="21"/>
      <c r="K2" s="21"/>
      <c r="L2" s="68" t="s">
        <v>76</v>
      </c>
    </row>
    <row r="3" spans="1:12">
      <c r="A3" s="23" t="s">
        <v>77</v>
      </c>
      <c r="B3" s="187" t="s">
        <v>78</v>
      </c>
      <c r="C3" s="7" t="s">
        <v>79</v>
      </c>
      <c r="D3" s="22" t="s">
        <v>79</v>
      </c>
      <c r="E3" s="3"/>
      <c r="F3" s="186"/>
      <c r="G3" s="8"/>
      <c r="H3" s="7"/>
      <c r="I3" s="187"/>
      <c r="J3" s="187"/>
      <c r="K3" s="187"/>
      <c r="L3" s="22" t="s">
        <v>28</v>
      </c>
    </row>
    <row r="4" spans="1:12">
      <c r="A4" s="8" t="s">
        <v>80</v>
      </c>
      <c r="B4" s="187" t="s">
        <v>78</v>
      </c>
      <c r="C4" s="187" t="s">
        <v>81</v>
      </c>
      <c r="D4" s="9" t="s">
        <v>82</v>
      </c>
      <c r="E4" s="3"/>
      <c r="F4" s="186"/>
      <c r="G4" s="8"/>
      <c r="H4" s="7"/>
      <c r="I4" s="187" t="s">
        <v>99</v>
      </c>
      <c r="J4" s="187"/>
      <c r="K4" s="187"/>
      <c r="L4" s="22" t="s">
        <v>42</v>
      </c>
    </row>
    <row r="5" spans="1:12">
      <c r="A5" s="8" t="s">
        <v>83</v>
      </c>
      <c r="B5" s="187" t="s">
        <v>78</v>
      </c>
      <c r="C5" s="187" t="s">
        <v>84</v>
      </c>
      <c r="D5" s="9" t="s">
        <v>85</v>
      </c>
      <c r="E5" s="186"/>
      <c r="F5" s="186"/>
      <c r="G5" s="8"/>
      <c r="H5" s="7"/>
      <c r="I5" s="187" t="s">
        <v>750</v>
      </c>
      <c r="J5" s="7" t="s">
        <v>52</v>
      </c>
      <c r="K5" s="187"/>
      <c r="L5" s="22" t="s">
        <v>86</v>
      </c>
    </row>
    <row r="6" spans="1:12">
      <c r="A6" s="8" t="s">
        <v>87</v>
      </c>
      <c r="B6" s="187" t="s">
        <v>78</v>
      </c>
      <c r="C6" s="5" t="s">
        <v>88</v>
      </c>
      <c r="D6" s="26" t="s">
        <v>89</v>
      </c>
      <c r="E6" s="186"/>
      <c r="F6" s="186"/>
      <c r="G6" s="8"/>
      <c r="H6" s="7"/>
      <c r="I6" s="187" t="s">
        <v>656</v>
      </c>
      <c r="J6" s="7" t="s">
        <v>46</v>
      </c>
      <c r="K6" s="187"/>
      <c r="L6" s="9" t="s">
        <v>90</v>
      </c>
    </row>
    <row r="7" spans="1:12">
      <c r="A7" s="23" t="s">
        <v>91</v>
      </c>
      <c r="B7" s="187" t="s">
        <v>78</v>
      </c>
      <c r="C7" s="187" t="s">
        <v>92</v>
      </c>
      <c r="D7" s="9" t="s">
        <v>93</v>
      </c>
      <c r="E7" s="186"/>
      <c r="F7" s="186"/>
      <c r="G7" s="8"/>
      <c r="H7" s="7"/>
      <c r="I7" s="10" t="s">
        <v>34</v>
      </c>
      <c r="J7" s="7" t="s">
        <v>48</v>
      </c>
      <c r="K7" s="187"/>
      <c r="L7" s="9"/>
    </row>
    <row r="8" spans="1:12">
      <c r="A8" s="23" t="s">
        <v>94</v>
      </c>
      <c r="B8" s="187" t="s">
        <v>78</v>
      </c>
      <c r="C8" s="187" t="s">
        <v>95</v>
      </c>
      <c r="D8" s="26" t="s">
        <v>96</v>
      </c>
      <c r="E8" s="186"/>
      <c r="F8" s="186"/>
      <c r="G8" s="8"/>
      <c r="H8" s="187"/>
      <c r="I8" s="10" t="s">
        <v>29</v>
      </c>
      <c r="J8" s="7" t="s">
        <v>30</v>
      </c>
      <c r="K8" s="187"/>
      <c r="L8" s="9"/>
    </row>
    <row r="9" spans="1:12">
      <c r="A9" s="8" t="s">
        <v>97</v>
      </c>
      <c r="B9" s="187" t="s">
        <v>78</v>
      </c>
      <c r="C9" s="187" t="s">
        <v>92</v>
      </c>
      <c r="D9" s="9" t="s">
        <v>98</v>
      </c>
      <c r="E9" s="186"/>
      <c r="F9" s="186"/>
      <c r="G9" s="8" t="s">
        <v>78</v>
      </c>
      <c r="H9" s="187">
        <v>0.2</v>
      </c>
      <c r="I9" s="187" t="s">
        <v>749</v>
      </c>
      <c r="J9" s="5" t="s">
        <v>100</v>
      </c>
      <c r="K9" s="187"/>
      <c r="L9" s="9"/>
    </row>
    <row r="10" spans="1:12">
      <c r="A10" s="23" t="s">
        <v>101</v>
      </c>
      <c r="B10" s="24" t="s">
        <v>78</v>
      </c>
      <c r="C10" s="24" t="s">
        <v>102</v>
      </c>
      <c r="D10" s="22" t="s">
        <v>103</v>
      </c>
      <c r="E10" s="186"/>
      <c r="F10" s="186"/>
      <c r="G10" s="8" t="s">
        <v>73</v>
      </c>
      <c r="H10" s="187"/>
      <c r="I10" s="187" t="s">
        <v>44</v>
      </c>
      <c r="J10" s="187"/>
      <c r="K10" s="187"/>
      <c r="L10" s="9"/>
    </row>
    <row r="11" spans="1:12">
      <c r="A11" s="23" t="s">
        <v>104</v>
      </c>
      <c r="B11" s="187" t="s">
        <v>78</v>
      </c>
      <c r="C11" s="10" t="s">
        <v>105</v>
      </c>
      <c r="D11" s="26" t="s">
        <v>106</v>
      </c>
      <c r="E11" s="186"/>
      <c r="F11" s="186"/>
      <c r="G11" s="23" t="s">
        <v>107</v>
      </c>
      <c r="H11" s="187"/>
      <c r="I11" s="187" t="s">
        <v>118</v>
      </c>
      <c r="J11" s="187"/>
      <c r="K11" s="187"/>
      <c r="L11" s="9"/>
    </row>
    <row r="12" spans="1:12">
      <c r="A12" s="23" t="s">
        <v>108</v>
      </c>
      <c r="B12" s="187" t="s">
        <v>78</v>
      </c>
      <c r="C12" s="10" t="s">
        <v>84</v>
      </c>
      <c r="D12" s="11" t="s">
        <v>109</v>
      </c>
      <c r="E12" s="186"/>
      <c r="F12" s="186"/>
      <c r="G12" s="8"/>
      <c r="H12" s="187"/>
      <c r="I12" s="187" t="s">
        <v>928</v>
      </c>
      <c r="J12" s="187"/>
      <c r="K12" s="187"/>
      <c r="L12" s="9"/>
    </row>
    <row r="13" spans="1:12">
      <c r="A13" s="8" t="s">
        <v>110</v>
      </c>
      <c r="B13" s="187" t="s">
        <v>78</v>
      </c>
      <c r="C13" s="10" t="s">
        <v>81</v>
      </c>
      <c r="D13" s="11" t="s">
        <v>111</v>
      </c>
      <c r="E13" s="186"/>
      <c r="F13" s="186"/>
      <c r="G13" s="8"/>
      <c r="H13" s="187"/>
      <c r="I13" s="187" t="s">
        <v>112</v>
      </c>
      <c r="J13" s="187"/>
      <c r="K13" s="187"/>
      <c r="L13" s="9"/>
    </row>
    <row r="14" spans="1:12">
      <c r="A14" s="23" t="s">
        <v>113</v>
      </c>
      <c r="B14" s="187" t="s">
        <v>78</v>
      </c>
      <c r="C14" s="5" t="s">
        <v>92</v>
      </c>
      <c r="D14" s="26" t="s">
        <v>114</v>
      </c>
      <c r="E14" s="186"/>
      <c r="F14" s="186"/>
      <c r="G14" s="8"/>
      <c r="H14" s="187"/>
      <c r="I14" s="24" t="s">
        <v>751</v>
      </c>
      <c r="J14" s="187"/>
      <c r="K14" s="187"/>
      <c r="L14" s="9"/>
    </row>
    <row r="15" spans="1:12" ht="14" thickBot="1">
      <c r="A15" s="23" t="s">
        <v>116</v>
      </c>
      <c r="B15" s="187" t="s">
        <v>78</v>
      </c>
      <c r="C15" s="10" t="s">
        <v>92</v>
      </c>
      <c r="D15" s="26" t="s">
        <v>117</v>
      </c>
      <c r="E15" s="186"/>
      <c r="F15" s="186"/>
      <c r="G15" s="13"/>
      <c r="H15" s="14"/>
      <c r="I15" s="28" t="s">
        <v>752</v>
      </c>
      <c r="J15" s="14"/>
      <c r="K15" s="14"/>
      <c r="L15" s="15"/>
    </row>
    <row r="16" spans="1:12">
      <c r="A16" s="8" t="s">
        <v>119</v>
      </c>
      <c r="B16" s="187" t="s">
        <v>78</v>
      </c>
      <c r="C16" s="187" t="s">
        <v>120</v>
      </c>
      <c r="D16" s="11" t="s">
        <v>121</v>
      </c>
      <c r="E16" s="186"/>
      <c r="F16" s="186"/>
      <c r="G16" s="186"/>
      <c r="H16" s="186"/>
      <c r="I16" s="186"/>
      <c r="J16" s="186"/>
      <c r="K16" s="186"/>
      <c r="L16" s="186"/>
    </row>
    <row r="17" spans="1:7">
      <c r="A17" s="8" t="s">
        <v>122</v>
      </c>
      <c r="B17" s="187" t="s">
        <v>78</v>
      </c>
      <c r="C17" s="10" t="s">
        <v>123</v>
      </c>
      <c r="D17" s="26" t="s">
        <v>124</v>
      </c>
    </row>
    <row r="18" spans="1:7">
      <c r="A18" s="23" t="s">
        <v>125</v>
      </c>
      <c r="B18" s="187" t="s">
        <v>78</v>
      </c>
      <c r="C18" s="187" t="s">
        <v>123</v>
      </c>
      <c r="D18" s="9" t="s">
        <v>126</v>
      </c>
    </row>
    <row r="19" spans="1:7">
      <c r="A19" s="23" t="s">
        <v>975</v>
      </c>
      <c r="B19" s="10" t="s">
        <v>78</v>
      </c>
      <c r="C19" s="10" t="s">
        <v>123</v>
      </c>
      <c r="D19" s="9" t="s">
        <v>953</v>
      </c>
    </row>
    <row r="20" spans="1:7">
      <c r="A20" s="8" t="s">
        <v>127</v>
      </c>
      <c r="B20" s="187" t="s">
        <v>73</v>
      </c>
      <c r="C20" s="10" t="s">
        <v>123</v>
      </c>
      <c r="D20" s="11" t="s">
        <v>128</v>
      </c>
      <c r="G20" t="s">
        <v>670</v>
      </c>
    </row>
    <row r="21" spans="1:7">
      <c r="A21" s="27" t="s">
        <v>625</v>
      </c>
      <c r="B21" s="24" t="s">
        <v>78</v>
      </c>
      <c r="C21" s="5" t="s">
        <v>658</v>
      </c>
      <c r="D21" s="26" t="s">
        <v>658</v>
      </c>
      <c r="G21" t="s">
        <v>671</v>
      </c>
    </row>
    <row r="22" spans="1:7">
      <c r="A22" s="8" t="s">
        <v>129</v>
      </c>
      <c r="B22" s="187" t="s">
        <v>73</v>
      </c>
      <c r="C22" s="187" t="s">
        <v>92</v>
      </c>
      <c r="D22" s="9" t="s">
        <v>130</v>
      </c>
      <c r="G22" t="s">
        <v>672</v>
      </c>
    </row>
    <row r="23" spans="1:7">
      <c r="A23" s="23" t="s">
        <v>131</v>
      </c>
      <c r="B23" s="187" t="s">
        <v>73</v>
      </c>
      <c r="C23" s="187" t="s">
        <v>84</v>
      </c>
      <c r="D23" s="9" t="s">
        <v>132</v>
      </c>
    </row>
    <row r="24" spans="1:7">
      <c r="A24" s="23" t="s">
        <v>133</v>
      </c>
      <c r="B24" s="24" t="s">
        <v>78</v>
      </c>
      <c r="C24" s="24" t="s">
        <v>134</v>
      </c>
      <c r="D24" s="22" t="s">
        <v>135</v>
      </c>
    </row>
    <row r="25" spans="1:7">
      <c r="A25" s="23" t="s">
        <v>136</v>
      </c>
      <c r="B25" s="24" t="s">
        <v>78</v>
      </c>
      <c r="C25" s="24" t="s">
        <v>134</v>
      </c>
      <c r="D25" s="22" t="s">
        <v>137</v>
      </c>
    </row>
    <row r="26" spans="1:7">
      <c r="A26" s="23" t="s">
        <v>138</v>
      </c>
      <c r="B26" s="24" t="s">
        <v>78</v>
      </c>
      <c r="C26" s="24" t="s">
        <v>134</v>
      </c>
      <c r="D26" s="22" t="s">
        <v>139</v>
      </c>
    </row>
    <row r="27" spans="1:7">
      <c r="A27" s="23" t="s">
        <v>142</v>
      </c>
      <c r="B27" s="24" t="s">
        <v>78</v>
      </c>
      <c r="C27" s="24" t="s">
        <v>134</v>
      </c>
      <c r="D27" s="22" t="s">
        <v>143</v>
      </c>
    </row>
    <row r="28" spans="1:7">
      <c r="A28" s="23" t="s">
        <v>140</v>
      </c>
      <c r="B28" s="24" t="s">
        <v>78</v>
      </c>
      <c r="C28" s="24" t="s">
        <v>134</v>
      </c>
      <c r="D28" s="22" t="s">
        <v>141</v>
      </c>
    </row>
    <row r="29" spans="1:7">
      <c r="A29" s="23" t="s">
        <v>144</v>
      </c>
      <c r="B29" s="24" t="s">
        <v>78</v>
      </c>
      <c r="C29" s="24" t="s">
        <v>134</v>
      </c>
      <c r="D29" s="22" t="s">
        <v>145</v>
      </c>
    </row>
    <row r="30" spans="1:7">
      <c r="A30" s="23" t="s">
        <v>146</v>
      </c>
      <c r="B30" s="24" t="s">
        <v>78</v>
      </c>
      <c r="C30" s="24" t="s">
        <v>134</v>
      </c>
      <c r="D30" s="22" t="s">
        <v>147</v>
      </c>
    </row>
    <row r="31" spans="1:7">
      <c r="A31" s="23" t="s">
        <v>148</v>
      </c>
      <c r="B31" s="24" t="s">
        <v>78</v>
      </c>
      <c r="C31" s="24" t="s">
        <v>134</v>
      </c>
      <c r="D31" s="22" t="s">
        <v>149</v>
      </c>
    </row>
    <row r="32" spans="1:7">
      <c r="A32" s="8" t="s">
        <v>150</v>
      </c>
      <c r="B32" s="187" t="s">
        <v>78</v>
      </c>
      <c r="C32" s="10" t="s">
        <v>123</v>
      </c>
      <c r="D32" s="11" t="s">
        <v>126</v>
      </c>
    </row>
    <row r="33" spans="1:6">
      <c r="A33" s="23" t="s">
        <v>151</v>
      </c>
      <c r="B33" s="24" t="s">
        <v>78</v>
      </c>
      <c r="C33" s="24" t="s">
        <v>152</v>
      </c>
      <c r="D33" s="26" t="s">
        <v>153</v>
      </c>
      <c r="E33" s="186"/>
      <c r="F33" s="186"/>
    </row>
    <row r="34" spans="1:6">
      <c r="A34" s="8" t="s">
        <v>154</v>
      </c>
      <c r="B34" s="187" t="s">
        <v>73</v>
      </c>
      <c r="C34" s="10" t="s">
        <v>84</v>
      </c>
      <c r="D34" s="11" t="s">
        <v>155</v>
      </c>
      <c r="E34" s="186"/>
      <c r="F34" s="186"/>
    </row>
    <row r="35" spans="1:6">
      <c r="A35" s="27" t="s">
        <v>156</v>
      </c>
      <c r="B35" s="187" t="s">
        <v>78</v>
      </c>
      <c r="C35" s="5" t="s">
        <v>74</v>
      </c>
      <c r="D35" s="26" t="s">
        <v>157</v>
      </c>
      <c r="E35" s="186"/>
      <c r="F35" s="186"/>
    </row>
    <row r="36" spans="1:6">
      <c r="A36" s="27" t="s">
        <v>158</v>
      </c>
      <c r="B36" s="24" t="s">
        <v>73</v>
      </c>
      <c r="C36" s="5" t="s">
        <v>84</v>
      </c>
      <c r="D36" s="26" t="s">
        <v>155</v>
      </c>
      <c r="E36" s="186"/>
      <c r="F36" s="186"/>
    </row>
    <row r="37" spans="1:6">
      <c r="A37" s="8" t="s">
        <v>159</v>
      </c>
      <c r="B37" s="187" t="s">
        <v>73</v>
      </c>
      <c r="C37" s="7" t="s">
        <v>152</v>
      </c>
      <c r="D37" s="11" t="s">
        <v>160</v>
      </c>
      <c r="E37" s="186"/>
      <c r="F37" s="186"/>
    </row>
    <row r="38" spans="1:6">
      <c r="A38" s="23" t="s">
        <v>161</v>
      </c>
      <c r="B38" s="24" t="s">
        <v>78</v>
      </c>
      <c r="C38" s="5" t="s">
        <v>162</v>
      </c>
      <c r="D38" s="26" t="s">
        <v>163</v>
      </c>
      <c r="E38" s="186"/>
      <c r="F38" s="186"/>
    </row>
    <row r="39" spans="1:6">
      <c r="A39" s="23" t="s">
        <v>942</v>
      </c>
      <c r="B39" s="24" t="s">
        <v>78</v>
      </c>
      <c r="C39" s="5" t="s">
        <v>187</v>
      </c>
      <c r="D39" s="26" t="s">
        <v>943</v>
      </c>
      <c r="E39" s="186"/>
      <c r="F39" s="186"/>
    </row>
    <row r="40" spans="1:6">
      <c r="A40" s="23" t="s">
        <v>167</v>
      </c>
      <c r="B40" s="187" t="s">
        <v>78</v>
      </c>
      <c r="C40" s="5" t="s">
        <v>168</v>
      </c>
      <c r="D40" s="11" t="s">
        <v>169</v>
      </c>
      <c r="E40" s="186"/>
      <c r="F40" s="186"/>
    </row>
    <row r="41" spans="1:6">
      <c r="A41" s="27" t="s">
        <v>164</v>
      </c>
      <c r="B41" s="24" t="s">
        <v>78</v>
      </c>
      <c r="C41" s="5" t="s">
        <v>165</v>
      </c>
      <c r="D41" s="26" t="s">
        <v>166</v>
      </c>
      <c r="E41" s="186"/>
      <c r="F41" s="186"/>
    </row>
    <row r="42" spans="1:6">
      <c r="A42" s="8" t="s">
        <v>170</v>
      </c>
      <c r="B42" s="187" t="s">
        <v>73</v>
      </c>
      <c r="C42" s="187" t="s">
        <v>95</v>
      </c>
      <c r="D42" s="26" t="s">
        <v>171</v>
      </c>
      <c r="E42" s="186"/>
      <c r="F42" s="31" t="s">
        <v>183</v>
      </c>
    </row>
    <row r="43" spans="1:6">
      <c r="A43" s="23" t="s">
        <v>172</v>
      </c>
      <c r="B43" s="24" t="s">
        <v>73</v>
      </c>
      <c r="C43" s="5" t="s">
        <v>173</v>
      </c>
      <c r="D43" s="26" t="s">
        <v>155</v>
      </c>
      <c r="E43" s="186"/>
      <c r="F43" s="186"/>
    </row>
    <row r="44" spans="1:6">
      <c r="A44" s="8" t="s">
        <v>174</v>
      </c>
      <c r="B44" s="7" t="s">
        <v>73</v>
      </c>
      <c r="C44" s="187" t="s">
        <v>120</v>
      </c>
      <c r="D44" s="22" t="s">
        <v>175</v>
      </c>
    </row>
    <row r="45" spans="1:6">
      <c r="A45" s="27" t="s">
        <v>176</v>
      </c>
      <c r="B45" s="187" t="s">
        <v>78</v>
      </c>
      <c r="C45" s="7" t="s">
        <v>152</v>
      </c>
      <c r="D45" s="9" t="s">
        <v>153</v>
      </c>
    </row>
    <row r="46" spans="1:6">
      <c r="A46" s="27" t="s">
        <v>177</v>
      </c>
      <c r="B46" s="24" t="s">
        <v>78</v>
      </c>
      <c r="C46" s="5" t="s">
        <v>123</v>
      </c>
      <c r="D46" s="22" t="s">
        <v>178</v>
      </c>
    </row>
    <row r="47" spans="1:6">
      <c r="A47" s="8" t="s">
        <v>179</v>
      </c>
      <c r="B47" s="187" t="s">
        <v>73</v>
      </c>
      <c r="C47" s="187" t="s">
        <v>92</v>
      </c>
      <c r="D47" s="9" t="s">
        <v>130</v>
      </c>
    </row>
    <row r="48" spans="1:6">
      <c r="A48" s="23" t="s">
        <v>180</v>
      </c>
      <c r="B48" s="187" t="s">
        <v>73</v>
      </c>
      <c r="C48" s="187" t="s">
        <v>92</v>
      </c>
      <c r="D48" s="22" t="s">
        <v>130</v>
      </c>
    </row>
    <row r="49" spans="1:4">
      <c r="A49" s="23" t="s">
        <v>181</v>
      </c>
      <c r="B49" s="187" t="s">
        <v>73</v>
      </c>
      <c r="C49" s="187" t="s">
        <v>92</v>
      </c>
      <c r="D49" s="22" t="s">
        <v>130</v>
      </c>
    </row>
    <row r="50" spans="1:4">
      <c r="A50" s="8" t="s">
        <v>182</v>
      </c>
      <c r="B50" s="187" t="s">
        <v>73</v>
      </c>
      <c r="C50" s="187" t="s">
        <v>92</v>
      </c>
      <c r="D50" s="22" t="s">
        <v>130</v>
      </c>
    </row>
    <row r="51" spans="1:4">
      <c r="A51" s="27" t="s">
        <v>184</v>
      </c>
      <c r="B51" s="187" t="s">
        <v>73</v>
      </c>
      <c r="C51" s="7" t="s">
        <v>185</v>
      </c>
      <c r="D51" s="9" t="s">
        <v>186</v>
      </c>
    </row>
    <row r="52" spans="1:4" s="186" customFormat="1">
      <c r="A52" s="23" t="s">
        <v>626</v>
      </c>
      <c r="B52" s="24" t="s">
        <v>78</v>
      </c>
      <c r="C52" s="5" t="s">
        <v>187</v>
      </c>
      <c r="D52" s="22" t="s">
        <v>677</v>
      </c>
    </row>
    <row r="53" spans="1:4">
      <c r="A53" s="27" t="s">
        <v>688</v>
      </c>
      <c r="B53" s="24" t="s">
        <v>78</v>
      </c>
      <c r="C53" s="5" t="s">
        <v>187</v>
      </c>
      <c r="D53" s="22" t="s">
        <v>677</v>
      </c>
    </row>
    <row r="54" spans="1:4">
      <c r="A54" s="12" t="s">
        <v>188</v>
      </c>
      <c r="B54" s="187" t="s">
        <v>73</v>
      </c>
      <c r="C54" s="7" t="s">
        <v>79</v>
      </c>
      <c r="D54" s="22" t="s">
        <v>189</v>
      </c>
    </row>
    <row r="55" spans="1:4">
      <c r="A55" s="23" t="s">
        <v>630</v>
      </c>
      <c r="B55" s="24" t="s">
        <v>78</v>
      </c>
      <c r="C55" s="5" t="s">
        <v>293</v>
      </c>
      <c r="D55" s="22" t="s">
        <v>327</v>
      </c>
    </row>
    <row r="56" spans="1:4">
      <c r="A56" s="27" t="s">
        <v>190</v>
      </c>
      <c r="B56" s="24" t="s">
        <v>78</v>
      </c>
      <c r="C56" s="5" t="s">
        <v>191</v>
      </c>
      <c r="D56" s="22" t="s">
        <v>155</v>
      </c>
    </row>
    <row r="57" spans="1:4">
      <c r="A57" s="27" t="s">
        <v>192</v>
      </c>
      <c r="B57" s="24" t="s">
        <v>73</v>
      </c>
      <c r="C57" s="5" t="s">
        <v>120</v>
      </c>
      <c r="D57" s="22" t="s">
        <v>193</v>
      </c>
    </row>
    <row r="58" spans="1:4">
      <c r="A58" s="27" t="s">
        <v>194</v>
      </c>
      <c r="B58" s="24" t="s">
        <v>73</v>
      </c>
      <c r="C58" s="5" t="s">
        <v>120</v>
      </c>
      <c r="D58" s="22" t="s">
        <v>195</v>
      </c>
    </row>
    <row r="59" spans="1:4">
      <c r="A59" s="23" t="s">
        <v>196</v>
      </c>
      <c r="B59" s="187" t="s">
        <v>73</v>
      </c>
      <c r="C59" s="187" t="s">
        <v>95</v>
      </c>
      <c r="D59" s="9" t="s">
        <v>197</v>
      </c>
    </row>
    <row r="60" spans="1:4">
      <c r="A60" s="23" t="s">
        <v>648</v>
      </c>
      <c r="B60" s="24" t="s">
        <v>78</v>
      </c>
      <c r="C60" s="5" t="s">
        <v>658</v>
      </c>
      <c r="D60" s="22" t="s">
        <v>675</v>
      </c>
    </row>
    <row r="61" spans="1:4">
      <c r="A61" s="8" t="s">
        <v>198</v>
      </c>
      <c r="B61" s="187" t="s">
        <v>78</v>
      </c>
      <c r="C61" s="187" t="s">
        <v>95</v>
      </c>
      <c r="D61" s="9" t="s">
        <v>199</v>
      </c>
    </row>
    <row r="62" spans="1:4">
      <c r="A62" s="23" t="s">
        <v>200</v>
      </c>
      <c r="B62" s="187" t="s">
        <v>78</v>
      </c>
      <c r="C62" s="187" t="s">
        <v>201</v>
      </c>
      <c r="D62" s="9" t="s">
        <v>202</v>
      </c>
    </row>
    <row r="63" spans="1:4" s="30" customFormat="1">
      <c r="A63" s="23" t="s">
        <v>47</v>
      </c>
      <c r="B63" s="187" t="s">
        <v>78</v>
      </c>
      <c r="C63" s="187" t="s">
        <v>203</v>
      </c>
      <c r="D63" s="9" t="s">
        <v>204</v>
      </c>
    </row>
    <row r="64" spans="1:4">
      <c r="A64" s="23" t="s">
        <v>205</v>
      </c>
      <c r="B64" s="187" t="s">
        <v>73</v>
      </c>
      <c r="C64" s="187" t="s">
        <v>152</v>
      </c>
      <c r="D64" s="9" t="s">
        <v>206</v>
      </c>
    </row>
    <row r="65" spans="1:4">
      <c r="A65" s="8" t="s">
        <v>207</v>
      </c>
      <c r="B65" s="187" t="s">
        <v>73</v>
      </c>
      <c r="C65" s="187" t="s">
        <v>134</v>
      </c>
      <c r="D65" s="22" t="s">
        <v>155</v>
      </c>
    </row>
    <row r="66" spans="1:4">
      <c r="A66" s="8" t="s">
        <v>208</v>
      </c>
      <c r="B66" s="187" t="s">
        <v>78</v>
      </c>
      <c r="C66" s="187" t="s">
        <v>209</v>
      </c>
      <c r="D66" s="22" t="s">
        <v>155</v>
      </c>
    </row>
    <row r="67" spans="1:4">
      <c r="A67" s="23" t="s">
        <v>210</v>
      </c>
      <c r="B67" s="187" t="s">
        <v>73</v>
      </c>
      <c r="C67" s="187" t="s">
        <v>123</v>
      </c>
      <c r="D67" s="9" t="s">
        <v>211</v>
      </c>
    </row>
    <row r="68" spans="1:4">
      <c r="A68" s="8" t="s">
        <v>212</v>
      </c>
      <c r="B68" s="187" t="s">
        <v>73</v>
      </c>
      <c r="C68" s="187" t="s">
        <v>120</v>
      </c>
      <c r="D68" s="22" t="s">
        <v>213</v>
      </c>
    </row>
    <row r="69" spans="1:4">
      <c r="A69" s="8" t="s">
        <v>214</v>
      </c>
      <c r="B69" s="187" t="s">
        <v>73</v>
      </c>
      <c r="C69" s="187" t="s">
        <v>120</v>
      </c>
      <c r="D69" s="9" t="s">
        <v>215</v>
      </c>
    </row>
    <row r="70" spans="1:4">
      <c r="A70" s="8" t="s">
        <v>216</v>
      </c>
      <c r="B70" s="187" t="s">
        <v>73</v>
      </c>
      <c r="C70" s="187" t="s">
        <v>152</v>
      </c>
      <c r="D70" s="9" t="s">
        <v>206</v>
      </c>
    </row>
    <row r="71" spans="1:4">
      <c r="A71" s="23" t="s">
        <v>217</v>
      </c>
      <c r="B71" s="187" t="s">
        <v>78</v>
      </c>
      <c r="C71" s="10" t="s">
        <v>187</v>
      </c>
      <c r="D71" s="9" t="s">
        <v>218</v>
      </c>
    </row>
    <row r="72" spans="1:4">
      <c r="A72" s="8" t="s">
        <v>219</v>
      </c>
      <c r="B72" s="187" t="s">
        <v>78</v>
      </c>
      <c r="C72" s="10" t="s">
        <v>152</v>
      </c>
      <c r="D72" s="11" t="s">
        <v>220</v>
      </c>
    </row>
    <row r="73" spans="1:4">
      <c r="A73" s="8" t="s">
        <v>221</v>
      </c>
      <c r="B73" s="187" t="s">
        <v>78</v>
      </c>
      <c r="C73" s="187" t="s">
        <v>120</v>
      </c>
      <c r="D73" s="11" t="s">
        <v>121</v>
      </c>
    </row>
    <row r="74" spans="1:4">
      <c r="A74" s="8" t="s">
        <v>222</v>
      </c>
      <c r="B74" s="187" t="s">
        <v>73</v>
      </c>
      <c r="C74" s="7" t="s">
        <v>123</v>
      </c>
      <c r="D74" s="22" t="s">
        <v>222</v>
      </c>
    </row>
    <row r="75" spans="1:4">
      <c r="A75" s="23" t="s">
        <v>223</v>
      </c>
      <c r="B75" s="187" t="s">
        <v>78</v>
      </c>
      <c r="C75" s="187" t="s">
        <v>92</v>
      </c>
      <c r="D75" s="9" t="s">
        <v>224</v>
      </c>
    </row>
    <row r="76" spans="1:4">
      <c r="A76" s="8" t="s">
        <v>225</v>
      </c>
      <c r="B76" s="187" t="s">
        <v>78</v>
      </c>
      <c r="C76" s="187" t="s">
        <v>120</v>
      </c>
      <c r="D76" s="9" t="s">
        <v>226</v>
      </c>
    </row>
    <row r="77" spans="1:4">
      <c r="A77" s="27" t="s">
        <v>669</v>
      </c>
      <c r="B77" s="24" t="s">
        <v>78</v>
      </c>
      <c r="C77" s="5" t="s">
        <v>260</v>
      </c>
      <c r="D77" s="26" t="s">
        <v>684</v>
      </c>
    </row>
    <row r="78" spans="1:4">
      <c r="A78" s="8" t="s">
        <v>227</v>
      </c>
      <c r="B78" s="187" t="s">
        <v>73</v>
      </c>
      <c r="C78" s="7" t="s">
        <v>162</v>
      </c>
      <c r="D78" s="26" t="s">
        <v>228</v>
      </c>
    </row>
    <row r="79" spans="1:4">
      <c r="A79" s="23" t="s">
        <v>229</v>
      </c>
      <c r="B79" s="24" t="s">
        <v>78</v>
      </c>
      <c r="C79" s="5" t="s">
        <v>162</v>
      </c>
      <c r="D79" s="26" t="s">
        <v>230</v>
      </c>
    </row>
    <row r="80" spans="1:4">
      <c r="A80" s="8" t="s">
        <v>231</v>
      </c>
      <c r="B80" s="187" t="s">
        <v>78</v>
      </c>
      <c r="C80" s="187" t="s">
        <v>203</v>
      </c>
      <c r="D80" s="22" t="s">
        <v>232</v>
      </c>
    </row>
    <row r="81" spans="1:4">
      <c r="A81" s="8" t="s">
        <v>233</v>
      </c>
      <c r="B81" s="187" t="s">
        <v>73</v>
      </c>
      <c r="C81" s="10" t="s">
        <v>203</v>
      </c>
      <c r="D81" s="11" t="s">
        <v>234</v>
      </c>
    </row>
    <row r="82" spans="1:4">
      <c r="A82" s="23" t="s">
        <v>235</v>
      </c>
      <c r="B82" s="24" t="s">
        <v>78</v>
      </c>
      <c r="C82" s="24" t="s">
        <v>236</v>
      </c>
      <c r="D82" s="26" t="s">
        <v>155</v>
      </c>
    </row>
    <row r="83" spans="1:4">
      <c r="A83" s="8" t="s">
        <v>237</v>
      </c>
      <c r="B83" s="187" t="s">
        <v>78</v>
      </c>
      <c r="C83" s="5" t="s">
        <v>74</v>
      </c>
      <c r="D83" s="26" t="s">
        <v>238</v>
      </c>
    </row>
    <row r="84" spans="1:4">
      <c r="A84" s="23" t="s">
        <v>239</v>
      </c>
      <c r="B84" s="7" t="s">
        <v>78</v>
      </c>
      <c r="C84" s="7" t="s">
        <v>88</v>
      </c>
      <c r="D84" s="22" t="s">
        <v>240</v>
      </c>
    </row>
    <row r="85" spans="1:4">
      <c r="A85" s="8" t="s">
        <v>241</v>
      </c>
      <c r="B85" s="187" t="s">
        <v>78</v>
      </c>
      <c r="C85" s="7" t="s">
        <v>81</v>
      </c>
      <c r="D85" s="22" t="s">
        <v>242</v>
      </c>
    </row>
    <row r="86" spans="1:4">
      <c r="A86" s="23" t="s">
        <v>243</v>
      </c>
      <c r="B86" s="187" t="s">
        <v>78</v>
      </c>
      <c r="C86" s="187" t="s">
        <v>92</v>
      </c>
      <c r="D86" s="22" t="s">
        <v>244</v>
      </c>
    </row>
    <row r="87" spans="1:4">
      <c r="A87" s="8" t="s">
        <v>245</v>
      </c>
      <c r="B87" s="187" t="s">
        <v>78</v>
      </c>
      <c r="C87" s="7" t="s">
        <v>203</v>
      </c>
      <c r="D87" s="22" t="s">
        <v>246</v>
      </c>
    </row>
    <row r="88" spans="1:4">
      <c r="A88" s="8" t="s">
        <v>247</v>
      </c>
      <c r="B88" s="187" t="s">
        <v>78</v>
      </c>
      <c r="C88" s="7" t="s">
        <v>152</v>
      </c>
      <c r="D88" s="22" t="s">
        <v>153</v>
      </c>
    </row>
    <row r="89" spans="1:4">
      <c r="A89" s="23" t="s">
        <v>248</v>
      </c>
      <c r="B89" s="24" t="s">
        <v>73</v>
      </c>
      <c r="C89" s="5" t="s">
        <v>236</v>
      </c>
      <c r="D89" s="22" t="s">
        <v>249</v>
      </c>
    </row>
    <row r="90" spans="1:4">
      <c r="A90" s="23" t="s">
        <v>250</v>
      </c>
      <c r="B90" s="187" t="s">
        <v>78</v>
      </c>
      <c r="C90" s="10" t="s">
        <v>105</v>
      </c>
      <c r="D90" s="26" t="s">
        <v>106</v>
      </c>
    </row>
    <row r="91" spans="1:4" s="186" customFormat="1">
      <c r="A91" s="23" t="s">
        <v>1011</v>
      </c>
      <c r="B91" s="24" t="s">
        <v>78</v>
      </c>
      <c r="C91" s="10" t="s">
        <v>293</v>
      </c>
      <c r="D91" s="26" t="s">
        <v>945</v>
      </c>
    </row>
    <row r="92" spans="1:4">
      <c r="A92" s="8" t="s">
        <v>251</v>
      </c>
      <c r="B92" s="187" t="s">
        <v>73</v>
      </c>
      <c r="C92" s="7" t="s">
        <v>203</v>
      </c>
      <c r="D92" s="22" t="s">
        <v>252</v>
      </c>
    </row>
    <row r="93" spans="1:4">
      <c r="A93" s="23" t="s">
        <v>253</v>
      </c>
      <c r="B93" s="187" t="s">
        <v>78</v>
      </c>
      <c r="C93" s="7" t="s">
        <v>152</v>
      </c>
      <c r="D93" s="9" t="s">
        <v>153</v>
      </c>
    </row>
    <row r="94" spans="1:4">
      <c r="A94" s="23" t="s">
        <v>254</v>
      </c>
      <c r="B94" s="24" t="s">
        <v>73</v>
      </c>
      <c r="C94" s="5" t="s">
        <v>255</v>
      </c>
      <c r="D94" s="22" t="s">
        <v>256</v>
      </c>
    </row>
    <row r="95" spans="1:4">
      <c r="A95" s="23" t="s">
        <v>735</v>
      </c>
      <c r="B95" s="24" t="s">
        <v>78</v>
      </c>
      <c r="C95" s="5" t="s">
        <v>88</v>
      </c>
      <c r="D95" s="22" t="s">
        <v>736</v>
      </c>
    </row>
    <row r="96" spans="1:4">
      <c r="A96" s="8" t="s">
        <v>257</v>
      </c>
      <c r="B96" s="187" t="s">
        <v>78</v>
      </c>
      <c r="C96" s="7" t="s">
        <v>203</v>
      </c>
      <c r="D96" s="22" t="s">
        <v>252</v>
      </c>
    </row>
    <row r="97" spans="1:4">
      <c r="A97" s="8" t="s">
        <v>258</v>
      </c>
      <c r="B97" s="187" t="s">
        <v>78</v>
      </c>
      <c r="C97" s="187" t="s">
        <v>120</v>
      </c>
      <c r="D97" s="22" t="s">
        <v>213</v>
      </c>
    </row>
    <row r="98" spans="1:4">
      <c r="A98" s="27" t="s">
        <v>681</v>
      </c>
      <c r="B98" s="5" t="s">
        <v>78</v>
      </c>
      <c r="C98" s="5" t="s">
        <v>88</v>
      </c>
      <c r="D98" s="26" t="s">
        <v>676</v>
      </c>
    </row>
    <row r="99" spans="1:4">
      <c r="A99" s="8" t="s">
        <v>259</v>
      </c>
      <c r="B99" s="187" t="s">
        <v>78</v>
      </c>
      <c r="C99" s="187" t="s">
        <v>260</v>
      </c>
      <c r="D99" s="22" t="s">
        <v>261</v>
      </c>
    </row>
    <row r="100" spans="1:4">
      <c r="A100" s="23" t="s">
        <v>262</v>
      </c>
      <c r="B100" s="24" t="s">
        <v>73</v>
      </c>
      <c r="C100" s="24" t="s">
        <v>236</v>
      </c>
      <c r="D100" s="22" t="s">
        <v>263</v>
      </c>
    </row>
    <row r="101" spans="1:4">
      <c r="A101" s="23" t="s">
        <v>264</v>
      </c>
      <c r="B101" s="24" t="s">
        <v>73</v>
      </c>
      <c r="C101" s="24" t="s">
        <v>209</v>
      </c>
      <c r="D101" s="22" t="s">
        <v>265</v>
      </c>
    </row>
    <row r="102" spans="1:4">
      <c r="A102" s="23" t="s">
        <v>266</v>
      </c>
      <c r="B102" s="187" t="s">
        <v>78</v>
      </c>
      <c r="C102" s="7" t="s">
        <v>267</v>
      </c>
      <c r="D102" s="22" t="s">
        <v>155</v>
      </c>
    </row>
    <row r="103" spans="1:4">
      <c r="A103" s="23" t="s">
        <v>67</v>
      </c>
      <c r="B103" s="187" t="s">
        <v>78</v>
      </c>
      <c r="C103" s="5" t="s">
        <v>162</v>
      </c>
      <c r="D103" s="22" t="s">
        <v>268</v>
      </c>
    </row>
    <row r="104" spans="1:4">
      <c r="A104" s="8" t="s">
        <v>269</v>
      </c>
      <c r="B104" s="187" t="s">
        <v>78</v>
      </c>
      <c r="C104" s="187" t="s">
        <v>84</v>
      </c>
      <c r="D104" s="22" t="s">
        <v>270</v>
      </c>
    </row>
    <row r="105" spans="1:4">
      <c r="A105" s="23" t="s">
        <v>271</v>
      </c>
      <c r="B105" s="187" t="s">
        <v>78</v>
      </c>
      <c r="C105" s="7" t="s">
        <v>152</v>
      </c>
      <c r="D105" s="22" t="s">
        <v>153</v>
      </c>
    </row>
    <row r="106" spans="1:4">
      <c r="A106" s="8" t="s">
        <v>272</v>
      </c>
      <c r="B106" s="187" t="s">
        <v>78</v>
      </c>
      <c r="C106" s="187" t="s">
        <v>120</v>
      </c>
      <c r="D106" s="9" t="s">
        <v>273</v>
      </c>
    </row>
    <row r="107" spans="1:4">
      <c r="A107" s="23" t="s">
        <v>68</v>
      </c>
      <c r="B107" s="187" t="s">
        <v>78</v>
      </c>
      <c r="C107" s="187" t="s">
        <v>88</v>
      </c>
      <c r="D107" s="9" t="s">
        <v>274</v>
      </c>
    </row>
    <row r="108" spans="1:4">
      <c r="A108" s="8" t="s">
        <v>275</v>
      </c>
      <c r="B108" s="10" t="s">
        <v>78</v>
      </c>
      <c r="C108" s="10" t="s">
        <v>120</v>
      </c>
      <c r="D108" s="9" t="s">
        <v>215</v>
      </c>
    </row>
    <row r="109" spans="1:4">
      <c r="A109" s="23" t="s">
        <v>276</v>
      </c>
      <c r="B109" s="187" t="s">
        <v>78</v>
      </c>
      <c r="C109" s="187" t="s">
        <v>88</v>
      </c>
      <c r="D109" s="9" t="s">
        <v>274</v>
      </c>
    </row>
    <row r="110" spans="1:4">
      <c r="A110" s="23" t="s">
        <v>277</v>
      </c>
      <c r="B110" s="24" t="s">
        <v>78</v>
      </c>
      <c r="C110" s="24" t="s">
        <v>134</v>
      </c>
      <c r="D110" s="22" t="s">
        <v>155</v>
      </c>
    </row>
    <row r="111" spans="1:4">
      <c r="A111" s="23" t="s">
        <v>278</v>
      </c>
      <c r="B111" s="187" t="s">
        <v>78</v>
      </c>
      <c r="C111" s="7" t="s">
        <v>123</v>
      </c>
      <c r="D111" s="22" t="s">
        <v>279</v>
      </c>
    </row>
    <row r="112" spans="1:4">
      <c r="A112" s="8" t="s">
        <v>280</v>
      </c>
      <c r="B112" s="187" t="s">
        <v>78</v>
      </c>
      <c r="C112" s="187" t="s">
        <v>281</v>
      </c>
      <c r="D112" s="22" t="s">
        <v>79</v>
      </c>
    </row>
    <row r="113" spans="1:4">
      <c r="A113" s="8" t="s">
        <v>282</v>
      </c>
      <c r="B113" s="187" t="s">
        <v>78</v>
      </c>
      <c r="C113" s="187" t="s">
        <v>74</v>
      </c>
      <c r="D113" s="22" t="s">
        <v>283</v>
      </c>
    </row>
    <row r="114" spans="1:4">
      <c r="A114" s="8" t="s">
        <v>284</v>
      </c>
      <c r="B114" s="187" t="s">
        <v>73</v>
      </c>
      <c r="C114" s="7" t="s">
        <v>81</v>
      </c>
      <c r="D114" s="22" t="s">
        <v>111</v>
      </c>
    </row>
    <row r="115" spans="1:4">
      <c r="A115" s="8" t="s">
        <v>285</v>
      </c>
      <c r="B115" s="187" t="s">
        <v>73</v>
      </c>
      <c r="C115" s="7" t="s">
        <v>84</v>
      </c>
      <c r="D115" s="22" t="s">
        <v>286</v>
      </c>
    </row>
    <row r="116" spans="1:4">
      <c r="A116" s="8" t="s">
        <v>792</v>
      </c>
      <c r="B116" s="10" t="s">
        <v>78</v>
      </c>
      <c r="C116" s="5" t="s">
        <v>1005</v>
      </c>
      <c r="D116" s="22" t="s">
        <v>1006</v>
      </c>
    </row>
    <row r="117" spans="1:4">
      <c r="A117" s="23" t="s">
        <v>287</v>
      </c>
      <c r="B117" s="187" t="s">
        <v>78</v>
      </c>
      <c r="C117" s="187" t="s">
        <v>92</v>
      </c>
      <c r="D117" s="22" t="s">
        <v>288</v>
      </c>
    </row>
    <row r="118" spans="1:4">
      <c r="A118" s="23" t="s">
        <v>289</v>
      </c>
      <c r="B118" s="7" t="s">
        <v>78</v>
      </c>
      <c r="C118" s="187" t="s">
        <v>120</v>
      </c>
      <c r="D118" s="22" t="s">
        <v>102</v>
      </c>
    </row>
    <row r="119" spans="1:4">
      <c r="A119" s="8" t="s">
        <v>290</v>
      </c>
      <c r="B119" s="187" t="s">
        <v>78</v>
      </c>
      <c r="C119" s="7" t="s">
        <v>79</v>
      </c>
      <c r="D119" s="22" t="s">
        <v>291</v>
      </c>
    </row>
    <row r="120" spans="1:4">
      <c r="A120" s="8" t="s">
        <v>292</v>
      </c>
      <c r="B120" s="7" t="s">
        <v>78</v>
      </c>
      <c r="C120" s="7" t="s">
        <v>123</v>
      </c>
      <c r="D120" s="9" t="s">
        <v>126</v>
      </c>
    </row>
    <row r="121" spans="1:4">
      <c r="A121" s="8" t="s">
        <v>35</v>
      </c>
      <c r="B121" s="187" t="s">
        <v>78</v>
      </c>
      <c r="C121" s="7" t="s">
        <v>293</v>
      </c>
      <c r="D121" s="22" t="s">
        <v>294</v>
      </c>
    </row>
    <row r="122" spans="1:4">
      <c r="A122" s="8" t="s">
        <v>295</v>
      </c>
      <c r="B122" s="187" t="s">
        <v>78</v>
      </c>
      <c r="C122" s="7" t="s">
        <v>123</v>
      </c>
      <c r="D122" s="22" t="s">
        <v>201</v>
      </c>
    </row>
    <row r="123" spans="1:4">
      <c r="A123" s="23" t="s">
        <v>296</v>
      </c>
      <c r="B123" s="24" t="s">
        <v>73</v>
      </c>
      <c r="C123" s="5" t="s">
        <v>187</v>
      </c>
      <c r="D123" s="22" t="s">
        <v>297</v>
      </c>
    </row>
    <row r="124" spans="1:4">
      <c r="A124" s="8" t="s">
        <v>298</v>
      </c>
      <c r="B124" s="187" t="s">
        <v>78</v>
      </c>
      <c r="C124" s="7" t="s">
        <v>74</v>
      </c>
      <c r="D124" s="22" t="s">
        <v>299</v>
      </c>
    </row>
    <row r="125" spans="1:4">
      <c r="A125" s="23" t="s">
        <v>300</v>
      </c>
      <c r="B125" s="24" t="s">
        <v>78</v>
      </c>
      <c r="C125" s="5" t="s">
        <v>162</v>
      </c>
      <c r="D125" s="22" t="s">
        <v>301</v>
      </c>
    </row>
    <row r="126" spans="1:4">
      <c r="A126" s="8" t="s">
        <v>302</v>
      </c>
      <c r="B126" s="7" t="s">
        <v>78</v>
      </c>
      <c r="C126" s="187" t="s">
        <v>123</v>
      </c>
      <c r="D126" s="22" t="s">
        <v>303</v>
      </c>
    </row>
    <row r="127" spans="1:4">
      <c r="A127" s="23" t="s">
        <v>304</v>
      </c>
      <c r="B127" s="5" t="s">
        <v>73</v>
      </c>
      <c r="C127" s="24" t="s">
        <v>88</v>
      </c>
      <c r="D127" s="22" t="s">
        <v>305</v>
      </c>
    </row>
    <row r="128" spans="1:4">
      <c r="A128" s="8" t="s">
        <v>306</v>
      </c>
      <c r="B128" s="187" t="s">
        <v>78</v>
      </c>
      <c r="C128" s="187" t="s">
        <v>152</v>
      </c>
      <c r="D128" s="22" t="s">
        <v>307</v>
      </c>
    </row>
    <row r="129" spans="1:4">
      <c r="A129" s="27" t="s">
        <v>308</v>
      </c>
      <c r="B129" s="10" t="s">
        <v>78</v>
      </c>
      <c r="C129" s="5" t="s">
        <v>74</v>
      </c>
      <c r="D129" s="26" t="s">
        <v>309</v>
      </c>
    </row>
    <row r="130" spans="1:4">
      <c r="A130" s="27" t="s">
        <v>924</v>
      </c>
      <c r="B130" s="24" t="s">
        <v>78</v>
      </c>
      <c r="C130" s="5" t="s">
        <v>74</v>
      </c>
      <c r="D130" s="26" t="s">
        <v>658</v>
      </c>
    </row>
    <row r="131" spans="1:4">
      <c r="A131" s="8" t="s">
        <v>310</v>
      </c>
      <c r="B131" s="187" t="s">
        <v>78</v>
      </c>
      <c r="C131" s="187" t="s">
        <v>152</v>
      </c>
      <c r="D131" s="22" t="s">
        <v>307</v>
      </c>
    </row>
    <row r="132" spans="1:4">
      <c r="A132" s="8" t="s">
        <v>976</v>
      </c>
      <c r="B132" s="10" t="s">
        <v>78</v>
      </c>
      <c r="C132" s="10" t="s">
        <v>74</v>
      </c>
      <c r="D132" s="22" t="s">
        <v>658</v>
      </c>
    </row>
    <row r="133" spans="1:4">
      <c r="A133" s="8" t="s">
        <v>311</v>
      </c>
      <c r="B133" s="187" t="s">
        <v>73</v>
      </c>
      <c r="C133" s="187" t="s">
        <v>120</v>
      </c>
      <c r="D133" s="22" t="s">
        <v>312</v>
      </c>
    </row>
    <row r="134" spans="1:4">
      <c r="A134" s="23" t="s">
        <v>313</v>
      </c>
      <c r="B134" s="24" t="s">
        <v>73</v>
      </c>
      <c r="C134" s="5" t="s">
        <v>236</v>
      </c>
      <c r="D134" s="22" t="s">
        <v>155</v>
      </c>
    </row>
    <row r="135" spans="1:4">
      <c r="A135" s="23" t="s">
        <v>314</v>
      </c>
      <c r="B135" s="24" t="s">
        <v>78</v>
      </c>
      <c r="C135" s="5" t="s">
        <v>236</v>
      </c>
      <c r="D135" s="22" t="s">
        <v>315</v>
      </c>
    </row>
    <row r="136" spans="1:4">
      <c r="A136" s="8" t="s">
        <v>316</v>
      </c>
      <c r="B136" s="187" t="s">
        <v>73</v>
      </c>
      <c r="C136" s="187" t="s">
        <v>281</v>
      </c>
      <c r="D136" s="22" t="s">
        <v>315</v>
      </c>
    </row>
    <row r="137" spans="1:4">
      <c r="A137" s="8" t="s">
        <v>317</v>
      </c>
      <c r="B137" s="187" t="s">
        <v>78</v>
      </c>
      <c r="C137" s="187" t="s">
        <v>203</v>
      </c>
      <c r="D137" s="22" t="s">
        <v>318</v>
      </c>
    </row>
    <row r="138" spans="1:4">
      <c r="A138" s="8" t="s">
        <v>319</v>
      </c>
      <c r="B138" s="187" t="s">
        <v>78</v>
      </c>
      <c r="C138" s="7" t="s">
        <v>74</v>
      </c>
      <c r="D138" s="22" t="s">
        <v>299</v>
      </c>
    </row>
    <row r="139" spans="1:4">
      <c r="A139" s="8" t="s">
        <v>320</v>
      </c>
      <c r="B139" s="187" t="s">
        <v>78</v>
      </c>
      <c r="C139" s="7" t="s">
        <v>293</v>
      </c>
      <c r="D139" s="22" t="s">
        <v>321</v>
      </c>
    </row>
    <row r="140" spans="1:4">
      <c r="A140" s="23" t="s">
        <v>322</v>
      </c>
      <c r="B140" s="24" t="s">
        <v>73</v>
      </c>
      <c r="C140" s="5" t="s">
        <v>187</v>
      </c>
      <c r="D140" s="22" t="s">
        <v>323</v>
      </c>
    </row>
    <row r="141" spans="1:4">
      <c r="A141" s="8" t="s">
        <v>324</v>
      </c>
      <c r="B141" s="187" t="s">
        <v>78</v>
      </c>
      <c r="C141" s="7" t="s">
        <v>162</v>
      </c>
      <c r="D141" s="22" t="s">
        <v>325</v>
      </c>
    </row>
    <row r="142" spans="1:4">
      <c r="A142" s="23" t="s">
        <v>326</v>
      </c>
      <c r="B142" s="24" t="s">
        <v>78</v>
      </c>
      <c r="C142" s="5" t="s">
        <v>293</v>
      </c>
      <c r="D142" s="22" t="s">
        <v>327</v>
      </c>
    </row>
    <row r="143" spans="1:4">
      <c r="A143" s="8" t="s">
        <v>328</v>
      </c>
      <c r="B143" s="187" t="s">
        <v>73</v>
      </c>
      <c r="C143" s="187" t="s">
        <v>105</v>
      </c>
      <c r="D143" s="9" t="s">
        <v>105</v>
      </c>
    </row>
    <row r="144" spans="1:4">
      <c r="A144" s="8" t="s">
        <v>329</v>
      </c>
      <c r="B144" s="187" t="s">
        <v>78</v>
      </c>
      <c r="C144" s="7" t="s">
        <v>81</v>
      </c>
      <c r="D144" s="22" t="s">
        <v>82</v>
      </c>
    </row>
    <row r="145" spans="1:4">
      <c r="A145" s="23" t="s">
        <v>330</v>
      </c>
      <c r="B145" s="5" t="s">
        <v>73</v>
      </c>
      <c r="C145" s="5" t="s">
        <v>88</v>
      </c>
      <c r="D145" s="22" t="s">
        <v>331</v>
      </c>
    </row>
    <row r="146" spans="1:4" s="186" customFormat="1">
      <c r="A146" s="23" t="s">
        <v>332</v>
      </c>
      <c r="B146" s="187" t="s">
        <v>78</v>
      </c>
      <c r="C146" s="7" t="s">
        <v>81</v>
      </c>
      <c r="D146" s="22" t="s">
        <v>242</v>
      </c>
    </row>
    <row r="147" spans="1:4" s="30" customFormat="1">
      <c r="A147" s="8" t="s">
        <v>31</v>
      </c>
      <c r="B147" s="187" t="s">
        <v>78</v>
      </c>
      <c r="C147" s="7" t="s">
        <v>88</v>
      </c>
      <c r="D147" s="22" t="s">
        <v>333</v>
      </c>
    </row>
    <row r="148" spans="1:4">
      <c r="A148" s="23" t="s">
        <v>334</v>
      </c>
      <c r="B148" s="187" t="s">
        <v>78</v>
      </c>
      <c r="C148" s="187" t="s">
        <v>152</v>
      </c>
      <c r="D148" s="22" t="s">
        <v>335</v>
      </c>
    </row>
    <row r="149" spans="1:4">
      <c r="A149" s="23" t="s">
        <v>971</v>
      </c>
      <c r="B149" s="10" t="s">
        <v>78</v>
      </c>
      <c r="C149" s="10" t="s">
        <v>972</v>
      </c>
      <c r="D149" s="22" t="s">
        <v>973</v>
      </c>
    </row>
    <row r="150" spans="1:4">
      <c r="A150" s="23" t="s">
        <v>944</v>
      </c>
      <c r="B150" s="10" t="s">
        <v>78</v>
      </c>
      <c r="C150" s="10" t="s">
        <v>293</v>
      </c>
      <c r="D150" s="22" t="s">
        <v>945</v>
      </c>
    </row>
    <row r="151" spans="1:4">
      <c r="A151" s="8" t="s">
        <v>336</v>
      </c>
      <c r="B151" s="187" t="s">
        <v>78</v>
      </c>
      <c r="C151" s="7" t="s">
        <v>337</v>
      </c>
      <c r="D151" s="22" t="s">
        <v>338</v>
      </c>
    </row>
    <row r="152" spans="1:4">
      <c r="A152" s="8" t="s">
        <v>339</v>
      </c>
      <c r="B152" s="187" t="s">
        <v>73</v>
      </c>
      <c r="C152" s="7" t="s">
        <v>162</v>
      </c>
      <c r="D152" s="22" t="s">
        <v>230</v>
      </c>
    </row>
    <row r="153" spans="1:4">
      <c r="A153" s="23" t="s">
        <v>340</v>
      </c>
      <c r="B153" s="187" t="s">
        <v>73</v>
      </c>
      <c r="C153" s="7" t="s">
        <v>162</v>
      </c>
      <c r="D153" s="22" t="s">
        <v>341</v>
      </c>
    </row>
    <row r="154" spans="1:4">
      <c r="A154" s="8" t="s">
        <v>342</v>
      </c>
      <c r="B154" s="187" t="s">
        <v>78</v>
      </c>
      <c r="C154" s="7" t="s">
        <v>209</v>
      </c>
      <c r="D154" s="22" t="s">
        <v>209</v>
      </c>
    </row>
    <row r="155" spans="1:4">
      <c r="A155" s="8" t="s">
        <v>27</v>
      </c>
      <c r="B155" s="187" t="s">
        <v>78</v>
      </c>
      <c r="C155" s="7" t="s">
        <v>88</v>
      </c>
      <c r="D155" s="22" t="s">
        <v>343</v>
      </c>
    </row>
    <row r="156" spans="1:4">
      <c r="A156" s="8" t="s">
        <v>344</v>
      </c>
      <c r="B156" s="187" t="s">
        <v>73</v>
      </c>
      <c r="C156" s="7" t="s">
        <v>92</v>
      </c>
      <c r="D156" s="9" t="s">
        <v>197</v>
      </c>
    </row>
    <row r="157" spans="1:4">
      <c r="A157" s="8" t="s">
        <v>345</v>
      </c>
      <c r="B157" s="187" t="s">
        <v>78</v>
      </c>
      <c r="C157" s="7" t="s">
        <v>152</v>
      </c>
      <c r="D157" s="22" t="s">
        <v>346</v>
      </c>
    </row>
    <row r="158" spans="1:4">
      <c r="A158" s="8" t="s">
        <v>347</v>
      </c>
      <c r="B158" s="187" t="s">
        <v>73</v>
      </c>
      <c r="C158" s="7" t="s">
        <v>84</v>
      </c>
      <c r="D158" s="22" t="s">
        <v>348</v>
      </c>
    </row>
    <row r="159" spans="1:4">
      <c r="A159" s="23" t="s">
        <v>349</v>
      </c>
      <c r="B159" s="24" t="s">
        <v>78</v>
      </c>
      <c r="C159" s="5" t="s">
        <v>152</v>
      </c>
      <c r="D159" s="22" t="s">
        <v>350</v>
      </c>
    </row>
    <row r="160" spans="1:4">
      <c r="A160" s="8" t="s">
        <v>351</v>
      </c>
      <c r="B160" s="187" t="s">
        <v>78</v>
      </c>
      <c r="C160" s="7" t="s">
        <v>152</v>
      </c>
      <c r="D160" s="22" t="s">
        <v>153</v>
      </c>
    </row>
    <row r="161" spans="1:4">
      <c r="A161" s="8" t="s">
        <v>352</v>
      </c>
      <c r="B161" s="187" t="s">
        <v>78</v>
      </c>
      <c r="C161" s="7" t="s">
        <v>152</v>
      </c>
      <c r="D161" s="22" t="s">
        <v>153</v>
      </c>
    </row>
    <row r="162" spans="1:4">
      <c r="A162" s="23" t="s">
        <v>353</v>
      </c>
      <c r="B162" s="24" t="s">
        <v>78</v>
      </c>
      <c r="C162" s="5" t="s">
        <v>354</v>
      </c>
      <c r="D162" s="22" t="s">
        <v>153</v>
      </c>
    </row>
    <row r="163" spans="1:4">
      <c r="A163" s="8" t="s">
        <v>355</v>
      </c>
      <c r="B163" s="187" t="s">
        <v>78</v>
      </c>
      <c r="C163" s="7" t="s">
        <v>209</v>
      </c>
      <c r="D163" s="22" t="s">
        <v>209</v>
      </c>
    </row>
    <row r="164" spans="1:4">
      <c r="A164" s="8" t="s">
        <v>356</v>
      </c>
      <c r="B164" s="187" t="s">
        <v>78</v>
      </c>
      <c r="C164" s="7" t="s">
        <v>123</v>
      </c>
      <c r="D164" s="22" t="s">
        <v>357</v>
      </c>
    </row>
    <row r="165" spans="1:4">
      <c r="A165" s="23" t="s">
        <v>358</v>
      </c>
      <c r="B165" s="24" t="s">
        <v>73</v>
      </c>
      <c r="C165" s="5" t="s">
        <v>123</v>
      </c>
      <c r="D165" s="22" t="s">
        <v>359</v>
      </c>
    </row>
    <row r="166" spans="1:4">
      <c r="A166" s="23" t="s">
        <v>360</v>
      </c>
      <c r="B166" s="187" t="s">
        <v>78</v>
      </c>
      <c r="C166" s="5" t="s">
        <v>187</v>
      </c>
      <c r="D166" s="22" t="s">
        <v>218</v>
      </c>
    </row>
    <row r="167" spans="1:4">
      <c r="A167" s="23" t="s">
        <v>974</v>
      </c>
      <c r="B167" s="24" t="s">
        <v>78</v>
      </c>
      <c r="C167" s="24" t="s">
        <v>88</v>
      </c>
      <c r="D167" s="26" t="s">
        <v>240</v>
      </c>
    </row>
    <row r="168" spans="1:4">
      <c r="A168" s="23" t="s">
        <v>964</v>
      </c>
      <c r="B168" s="24" t="s">
        <v>78</v>
      </c>
      <c r="C168" s="24" t="s">
        <v>74</v>
      </c>
      <c r="D168" s="26" t="s">
        <v>658</v>
      </c>
    </row>
    <row r="169" spans="1:4">
      <c r="A169" s="23" t="s">
        <v>361</v>
      </c>
      <c r="B169" s="24" t="s">
        <v>78</v>
      </c>
      <c r="C169" s="5" t="s">
        <v>152</v>
      </c>
      <c r="D169" s="22" t="s">
        <v>307</v>
      </c>
    </row>
    <row r="170" spans="1:4">
      <c r="A170" s="8" t="s">
        <v>362</v>
      </c>
      <c r="B170" s="187" t="s">
        <v>73</v>
      </c>
      <c r="C170" s="7" t="s">
        <v>203</v>
      </c>
      <c r="D170" s="22" t="s">
        <v>363</v>
      </c>
    </row>
    <row r="171" spans="1:4">
      <c r="A171" s="23" t="s">
        <v>364</v>
      </c>
      <c r="B171" s="24" t="s">
        <v>78</v>
      </c>
      <c r="C171" s="5" t="s">
        <v>123</v>
      </c>
      <c r="D171" s="22" t="s">
        <v>155</v>
      </c>
    </row>
    <row r="172" spans="1:4">
      <c r="A172" s="8" t="s">
        <v>365</v>
      </c>
      <c r="B172" s="187" t="s">
        <v>73</v>
      </c>
      <c r="C172" s="7" t="s">
        <v>366</v>
      </c>
      <c r="D172" s="22" t="s">
        <v>367</v>
      </c>
    </row>
    <row r="173" spans="1:4">
      <c r="A173" s="8" t="s">
        <v>368</v>
      </c>
      <c r="B173" s="187" t="s">
        <v>73</v>
      </c>
      <c r="C173" s="7" t="s">
        <v>120</v>
      </c>
      <c r="D173" s="9" t="s">
        <v>369</v>
      </c>
    </row>
    <row r="174" spans="1:4">
      <c r="A174" s="23" t="s">
        <v>370</v>
      </c>
      <c r="B174" s="187" t="s">
        <v>78</v>
      </c>
      <c r="C174" s="7" t="s">
        <v>366</v>
      </c>
      <c r="D174" s="22" t="s">
        <v>371</v>
      </c>
    </row>
    <row r="175" spans="1:4">
      <c r="A175" s="23" t="s">
        <v>372</v>
      </c>
      <c r="B175" s="24" t="s">
        <v>78</v>
      </c>
      <c r="C175" s="5" t="s">
        <v>203</v>
      </c>
      <c r="D175" s="22" t="s">
        <v>373</v>
      </c>
    </row>
    <row r="176" spans="1:4">
      <c r="A176" s="23" t="s">
        <v>374</v>
      </c>
      <c r="B176" s="5" t="s">
        <v>78</v>
      </c>
      <c r="C176" s="5" t="s">
        <v>203</v>
      </c>
      <c r="D176" s="22" t="s">
        <v>375</v>
      </c>
    </row>
    <row r="177" spans="1:12">
      <c r="A177" s="23" t="s">
        <v>376</v>
      </c>
      <c r="B177" s="5" t="s">
        <v>78</v>
      </c>
      <c r="C177" s="5" t="s">
        <v>79</v>
      </c>
      <c r="D177" s="22" t="s">
        <v>377</v>
      </c>
    </row>
    <row r="178" spans="1:12">
      <c r="A178" s="8" t="s">
        <v>378</v>
      </c>
      <c r="B178" s="187" t="s">
        <v>78</v>
      </c>
      <c r="C178" s="7" t="s">
        <v>84</v>
      </c>
      <c r="D178" s="22" t="s">
        <v>379</v>
      </c>
    </row>
    <row r="179" spans="1:12">
      <c r="A179" s="23" t="s">
        <v>380</v>
      </c>
      <c r="B179" s="24" t="s">
        <v>73</v>
      </c>
      <c r="C179" s="5" t="s">
        <v>162</v>
      </c>
      <c r="D179" s="22" t="s">
        <v>155</v>
      </c>
    </row>
    <row r="180" spans="1:12">
      <c r="A180" s="8" t="s">
        <v>381</v>
      </c>
      <c r="B180" s="187" t="s">
        <v>73</v>
      </c>
      <c r="C180" s="7" t="s">
        <v>162</v>
      </c>
      <c r="D180" s="9" t="s">
        <v>382</v>
      </c>
    </row>
    <row r="181" spans="1:12">
      <c r="A181" s="8" t="s">
        <v>383</v>
      </c>
      <c r="B181" s="187" t="s">
        <v>73</v>
      </c>
      <c r="C181" s="7" t="s">
        <v>162</v>
      </c>
      <c r="D181" s="9" t="s">
        <v>382</v>
      </c>
    </row>
    <row r="182" spans="1:12">
      <c r="A182" s="27" t="s">
        <v>683</v>
      </c>
      <c r="B182" s="24" t="s">
        <v>78</v>
      </c>
      <c r="C182" s="5" t="s">
        <v>203</v>
      </c>
      <c r="D182" s="26" t="s">
        <v>682</v>
      </c>
    </row>
    <row r="183" spans="1:12">
      <c r="A183" s="23" t="s">
        <v>384</v>
      </c>
      <c r="B183" s="187" t="s">
        <v>78</v>
      </c>
      <c r="C183" s="7" t="s">
        <v>203</v>
      </c>
      <c r="D183" s="22" t="s">
        <v>385</v>
      </c>
    </row>
    <row r="184" spans="1:12">
      <c r="A184" s="23" t="s">
        <v>386</v>
      </c>
      <c r="B184" s="187" t="s">
        <v>73</v>
      </c>
      <c r="C184" s="7" t="s">
        <v>203</v>
      </c>
      <c r="D184" s="22" t="s">
        <v>387</v>
      </c>
    </row>
    <row r="185" spans="1:12">
      <c r="A185" s="8" t="s">
        <v>388</v>
      </c>
      <c r="B185" s="187" t="s">
        <v>73</v>
      </c>
      <c r="C185" s="7" t="s">
        <v>123</v>
      </c>
      <c r="D185" s="22" t="s">
        <v>389</v>
      </c>
    </row>
    <row r="186" spans="1:12">
      <c r="A186" s="23" t="s">
        <v>652</v>
      </c>
      <c r="B186" s="24" t="s">
        <v>78</v>
      </c>
      <c r="C186" s="5" t="s">
        <v>88</v>
      </c>
      <c r="D186" s="22" t="s">
        <v>676</v>
      </c>
    </row>
    <row r="187" spans="1:12">
      <c r="A187" s="23" t="s">
        <v>740</v>
      </c>
      <c r="B187" s="24" t="s">
        <v>78</v>
      </c>
      <c r="C187" s="5" t="s">
        <v>293</v>
      </c>
      <c r="D187" s="22" t="s">
        <v>741</v>
      </c>
    </row>
    <row r="188" spans="1:12">
      <c r="A188" s="23" t="s">
        <v>946</v>
      </c>
      <c r="B188" s="24" t="s">
        <v>78</v>
      </c>
      <c r="C188" s="5" t="s">
        <v>88</v>
      </c>
      <c r="D188" s="22" t="s">
        <v>240</v>
      </c>
    </row>
    <row r="189" spans="1:12">
      <c r="A189" s="8" t="s">
        <v>390</v>
      </c>
      <c r="B189" s="187" t="s">
        <v>73</v>
      </c>
      <c r="C189" s="7" t="s">
        <v>162</v>
      </c>
      <c r="D189" s="22" t="s">
        <v>391</v>
      </c>
    </row>
    <row r="190" spans="1:12">
      <c r="A190" s="23" t="s">
        <v>393</v>
      </c>
      <c r="B190" s="24" t="s">
        <v>73</v>
      </c>
      <c r="C190" s="5" t="s">
        <v>187</v>
      </c>
      <c r="D190" s="22" t="s">
        <v>323</v>
      </c>
      <c r="E190" s="186"/>
      <c r="F190" s="186"/>
      <c r="G190" s="186"/>
      <c r="H190" s="186"/>
      <c r="I190" s="186"/>
      <c r="J190" s="186"/>
      <c r="K190" s="186"/>
      <c r="L190" s="186"/>
    </row>
    <row r="191" spans="1:12">
      <c r="A191" s="23" t="s">
        <v>660</v>
      </c>
      <c r="B191" s="24" t="s">
        <v>78</v>
      </c>
      <c r="C191" s="5" t="s">
        <v>123</v>
      </c>
      <c r="D191" s="22" t="s">
        <v>155</v>
      </c>
      <c r="E191" s="186"/>
      <c r="F191" s="186"/>
      <c r="G191" s="186"/>
      <c r="H191" s="186"/>
      <c r="I191" s="186"/>
      <c r="J191" s="186"/>
      <c r="K191" s="186"/>
      <c r="L191" s="186"/>
    </row>
    <row r="192" spans="1:12" s="186" customFormat="1">
      <c r="A192" s="23" t="s">
        <v>394</v>
      </c>
      <c r="B192" s="187" t="s">
        <v>78</v>
      </c>
      <c r="C192" s="7" t="s">
        <v>92</v>
      </c>
      <c r="D192" s="9" t="s">
        <v>395</v>
      </c>
    </row>
    <row r="193" spans="1:12">
      <c r="A193" s="27" t="s">
        <v>1015</v>
      </c>
      <c r="B193" s="10" t="s">
        <v>78</v>
      </c>
      <c r="C193" s="5" t="s">
        <v>203</v>
      </c>
      <c r="D193" s="9" t="s">
        <v>1016</v>
      </c>
      <c r="E193" s="186"/>
      <c r="F193" s="186"/>
      <c r="G193" s="186"/>
      <c r="H193" s="186"/>
      <c r="I193" s="186"/>
      <c r="J193" s="186"/>
      <c r="K193" s="186"/>
      <c r="L193" s="186"/>
    </row>
    <row r="194" spans="1:12">
      <c r="A194" s="5" t="s">
        <v>396</v>
      </c>
      <c r="B194" s="24" t="s">
        <v>78</v>
      </c>
      <c r="C194" s="5" t="s">
        <v>152</v>
      </c>
      <c r="D194" s="26" t="s">
        <v>397</v>
      </c>
      <c r="E194" s="186"/>
      <c r="F194" s="186"/>
      <c r="G194" s="186"/>
      <c r="H194" s="186"/>
      <c r="I194" s="186"/>
      <c r="J194" s="186"/>
      <c r="K194" s="186"/>
      <c r="L194" s="186"/>
    </row>
    <row r="195" spans="1:12" s="186" customFormat="1">
      <c r="A195" s="5" t="s">
        <v>398</v>
      </c>
      <c r="B195" s="5" t="s">
        <v>78</v>
      </c>
      <c r="C195" s="5" t="s">
        <v>120</v>
      </c>
      <c r="D195" s="26" t="s">
        <v>399</v>
      </c>
    </row>
    <row r="196" spans="1:12">
      <c r="A196" s="5" t="s">
        <v>1008</v>
      </c>
      <c r="B196" s="5" t="s">
        <v>73</v>
      </c>
      <c r="C196" s="5" t="s">
        <v>543</v>
      </c>
      <c r="D196" s="26" t="s">
        <v>543</v>
      </c>
      <c r="E196" s="186"/>
      <c r="F196" s="186"/>
      <c r="G196" s="186"/>
      <c r="H196" s="186"/>
      <c r="I196" s="186"/>
      <c r="J196" s="186"/>
      <c r="K196" s="186"/>
      <c r="L196" s="186"/>
    </row>
    <row r="197" spans="1:12">
      <c r="A197" s="8" t="s">
        <v>400</v>
      </c>
      <c r="B197" s="187" t="s">
        <v>73</v>
      </c>
      <c r="C197" s="7" t="s">
        <v>162</v>
      </c>
      <c r="D197" s="22" t="s">
        <v>155</v>
      </c>
      <c r="E197" s="186"/>
      <c r="F197" s="186"/>
      <c r="G197" s="186"/>
      <c r="H197" s="186"/>
      <c r="I197" s="186"/>
      <c r="J197" s="186"/>
      <c r="K197" s="186"/>
      <c r="L197" s="186"/>
    </row>
    <row r="198" spans="1:12">
      <c r="A198" s="8" t="s">
        <v>909</v>
      </c>
      <c r="B198" s="10" t="s">
        <v>78</v>
      </c>
      <c r="C198" s="5" t="s">
        <v>88</v>
      </c>
      <c r="D198" s="22" t="s">
        <v>240</v>
      </c>
      <c r="E198" s="186"/>
      <c r="F198" s="186"/>
      <c r="G198" s="186"/>
      <c r="H198" s="187"/>
      <c r="I198" s="186"/>
      <c r="J198" s="186"/>
      <c r="K198" s="186"/>
      <c r="L198" s="186"/>
    </row>
    <row r="199" spans="1:12">
      <c r="A199" s="27" t="s">
        <v>632</v>
      </c>
      <c r="B199" s="24" t="s">
        <v>78</v>
      </c>
      <c r="C199" s="5" t="s">
        <v>203</v>
      </c>
      <c r="D199" s="22" t="s">
        <v>318</v>
      </c>
      <c r="E199" s="186"/>
      <c r="F199" s="186"/>
      <c r="G199" s="186"/>
      <c r="H199" s="186"/>
      <c r="I199" s="186"/>
      <c r="J199" s="186"/>
      <c r="K199" s="186"/>
      <c r="L199" s="186"/>
    </row>
    <row r="200" spans="1:12">
      <c r="A200" s="23" t="s">
        <v>401</v>
      </c>
      <c r="B200" s="187" t="s">
        <v>73</v>
      </c>
      <c r="C200" s="7" t="s">
        <v>84</v>
      </c>
      <c r="D200" s="22" t="s">
        <v>286</v>
      </c>
      <c r="E200" s="186"/>
      <c r="F200" s="186"/>
      <c r="G200" s="186"/>
      <c r="H200" s="186"/>
      <c r="I200" s="186"/>
      <c r="J200" s="186"/>
      <c r="K200" s="186"/>
      <c r="L200" s="186"/>
    </row>
    <row r="201" spans="1:12">
      <c r="A201" s="23" t="s">
        <v>402</v>
      </c>
      <c r="B201" s="24" t="s">
        <v>78</v>
      </c>
      <c r="C201" s="5" t="s">
        <v>403</v>
      </c>
      <c r="D201" s="22" t="s">
        <v>155</v>
      </c>
      <c r="E201" s="186"/>
      <c r="F201" s="186"/>
      <c r="G201" s="186"/>
      <c r="H201" s="186"/>
      <c r="I201" s="186"/>
      <c r="J201" s="186"/>
      <c r="K201" s="186"/>
      <c r="L201" s="186"/>
    </row>
    <row r="202" spans="1:12">
      <c r="A202" s="8" t="s">
        <v>404</v>
      </c>
      <c r="B202" s="187" t="s">
        <v>73</v>
      </c>
      <c r="C202" s="7" t="s">
        <v>123</v>
      </c>
      <c r="D202" s="9" t="s">
        <v>126</v>
      </c>
      <c r="E202" s="186"/>
      <c r="F202" s="187"/>
      <c r="G202" s="187"/>
      <c r="H202" s="187"/>
      <c r="I202" s="187"/>
      <c r="J202" s="187"/>
      <c r="K202" s="187"/>
      <c r="L202" s="187"/>
    </row>
    <row r="203" spans="1:12">
      <c r="A203" s="23" t="s">
        <v>392</v>
      </c>
      <c r="B203" s="24" t="s">
        <v>73</v>
      </c>
      <c r="C203" s="5" t="s">
        <v>293</v>
      </c>
      <c r="D203" s="22" t="s">
        <v>155</v>
      </c>
      <c r="E203" s="186"/>
      <c r="F203" s="187"/>
      <c r="G203" s="187"/>
      <c r="H203" s="187"/>
      <c r="I203" s="187"/>
      <c r="J203" s="187"/>
      <c r="K203" s="187"/>
      <c r="L203" s="187"/>
    </row>
    <row r="204" spans="1:12">
      <c r="A204" s="23" t="s">
        <v>405</v>
      </c>
      <c r="B204" s="187" t="s">
        <v>78</v>
      </c>
      <c r="C204" s="7" t="s">
        <v>123</v>
      </c>
      <c r="D204" s="22" t="s">
        <v>406</v>
      </c>
      <c r="E204" s="186"/>
      <c r="F204" s="186"/>
      <c r="G204" s="186"/>
      <c r="H204" s="186"/>
      <c r="I204" s="186"/>
      <c r="J204" s="186"/>
      <c r="K204" s="186"/>
      <c r="L204" s="186"/>
    </row>
    <row r="205" spans="1:12">
      <c r="A205" s="23" t="s">
        <v>922</v>
      </c>
      <c r="B205" s="10" t="s">
        <v>78</v>
      </c>
      <c r="C205" s="5" t="s">
        <v>123</v>
      </c>
      <c r="D205" s="22" t="s">
        <v>923</v>
      </c>
      <c r="E205" s="186"/>
      <c r="F205" s="186"/>
      <c r="G205" s="186"/>
      <c r="H205" s="186"/>
      <c r="I205" s="186"/>
      <c r="J205" s="186"/>
      <c r="K205" s="186"/>
      <c r="L205" s="186"/>
    </row>
    <row r="206" spans="1:12">
      <c r="A206" s="23" t="s">
        <v>407</v>
      </c>
      <c r="B206" s="187" t="s">
        <v>78</v>
      </c>
      <c r="C206" s="7" t="s">
        <v>74</v>
      </c>
      <c r="D206" s="22" t="s">
        <v>236</v>
      </c>
      <c r="E206" s="186"/>
      <c r="F206" s="186"/>
      <c r="G206" s="186"/>
      <c r="H206" s="186"/>
      <c r="I206" s="186"/>
      <c r="J206" s="186"/>
      <c r="K206" s="186"/>
      <c r="L206" s="186"/>
    </row>
    <row r="207" spans="1:12">
      <c r="A207" s="23" t="s">
        <v>631</v>
      </c>
      <c r="B207" s="24" t="s">
        <v>78</v>
      </c>
      <c r="C207" s="24" t="s">
        <v>203</v>
      </c>
      <c r="D207" s="26" t="s">
        <v>687</v>
      </c>
      <c r="E207" s="186"/>
      <c r="F207" s="186"/>
      <c r="G207" s="186"/>
      <c r="H207" s="186"/>
      <c r="I207" s="186"/>
      <c r="J207" s="186"/>
      <c r="K207" s="186"/>
      <c r="L207" s="186"/>
    </row>
    <row r="208" spans="1:12">
      <c r="A208" s="23" t="s">
        <v>408</v>
      </c>
      <c r="B208" s="24" t="s">
        <v>73</v>
      </c>
      <c r="C208" s="5" t="s">
        <v>120</v>
      </c>
      <c r="D208" s="22" t="s">
        <v>121</v>
      </c>
      <c r="E208" s="186"/>
      <c r="F208" s="186"/>
      <c r="G208" s="186"/>
      <c r="H208" s="186"/>
      <c r="I208" s="186"/>
      <c r="J208" s="186"/>
      <c r="K208" s="186"/>
      <c r="L208" s="186"/>
    </row>
    <row r="209" spans="1:12">
      <c r="A209" s="23" t="s">
        <v>409</v>
      </c>
      <c r="B209" s="187" t="s">
        <v>73</v>
      </c>
      <c r="C209" s="7" t="s">
        <v>123</v>
      </c>
      <c r="D209" s="22" t="s">
        <v>126</v>
      </c>
      <c r="E209" s="186"/>
      <c r="F209" s="186"/>
      <c r="G209" s="186"/>
      <c r="H209" s="186"/>
      <c r="I209" s="186"/>
      <c r="J209" s="186"/>
      <c r="K209" s="186"/>
      <c r="L209" s="186"/>
    </row>
    <row r="210" spans="1:12">
      <c r="A210" s="23" t="s">
        <v>410</v>
      </c>
      <c r="B210" s="187" t="s">
        <v>78</v>
      </c>
      <c r="C210" s="7" t="s">
        <v>203</v>
      </c>
      <c r="D210" s="9" t="s">
        <v>204</v>
      </c>
      <c r="E210" s="186"/>
      <c r="F210" s="186"/>
      <c r="G210" s="186"/>
      <c r="H210" s="186"/>
      <c r="I210" s="186"/>
      <c r="J210" s="186"/>
      <c r="K210" s="186"/>
      <c r="L210" s="186"/>
    </row>
    <row r="211" spans="1:12">
      <c r="A211" s="8" t="s">
        <v>411</v>
      </c>
      <c r="B211" s="187" t="s">
        <v>73</v>
      </c>
      <c r="C211" s="7" t="s">
        <v>123</v>
      </c>
      <c r="D211" s="22" t="s">
        <v>412</v>
      </c>
      <c r="E211" s="186"/>
      <c r="F211" s="186"/>
      <c r="G211" s="186"/>
      <c r="H211" s="186"/>
      <c r="I211" s="186"/>
      <c r="J211" s="186"/>
      <c r="K211" s="186"/>
      <c r="L211" s="186"/>
    </row>
    <row r="212" spans="1:12">
      <c r="A212" s="8" t="s">
        <v>413</v>
      </c>
      <c r="B212" s="187" t="s">
        <v>73</v>
      </c>
      <c r="C212" s="187" t="s">
        <v>414</v>
      </c>
      <c r="D212" s="9" t="s">
        <v>197</v>
      </c>
      <c r="E212" s="186"/>
      <c r="F212" s="186"/>
      <c r="G212" s="186"/>
      <c r="H212" s="186"/>
      <c r="I212" s="186"/>
      <c r="J212" s="186"/>
      <c r="K212" s="186"/>
      <c r="L212" s="186"/>
    </row>
    <row r="213" spans="1:12">
      <c r="A213" s="8" t="s">
        <v>415</v>
      </c>
      <c r="B213" s="187" t="s">
        <v>78</v>
      </c>
      <c r="C213" s="187" t="s">
        <v>120</v>
      </c>
      <c r="D213" s="22" t="s">
        <v>121</v>
      </c>
      <c r="E213" s="186"/>
      <c r="F213" s="186"/>
      <c r="G213" s="186"/>
      <c r="H213" s="186"/>
      <c r="I213" s="186"/>
      <c r="J213" s="186"/>
      <c r="K213" s="186"/>
      <c r="L213" s="186"/>
    </row>
    <row r="214" spans="1:12" s="186" customFormat="1">
      <c r="A214" s="8" t="s">
        <v>416</v>
      </c>
      <c r="B214" s="187" t="s">
        <v>73</v>
      </c>
      <c r="C214" s="7" t="s">
        <v>123</v>
      </c>
      <c r="D214" s="22" t="s">
        <v>417</v>
      </c>
    </row>
    <row r="215" spans="1:12">
      <c r="A215" s="8" t="s">
        <v>418</v>
      </c>
      <c r="B215" s="187" t="s">
        <v>73</v>
      </c>
      <c r="C215" s="187" t="s">
        <v>120</v>
      </c>
      <c r="D215" s="22" t="s">
        <v>419</v>
      </c>
      <c r="E215" s="186"/>
      <c r="F215" s="186"/>
      <c r="G215" s="186"/>
      <c r="H215" s="186"/>
      <c r="I215" s="186"/>
      <c r="J215" s="186"/>
      <c r="K215" s="186"/>
      <c r="L215" s="186"/>
    </row>
    <row r="216" spans="1:12">
      <c r="A216" s="8" t="s">
        <v>843</v>
      </c>
      <c r="B216" s="187" t="s">
        <v>73</v>
      </c>
      <c r="C216" s="10" t="s">
        <v>982</v>
      </c>
      <c r="D216" s="22" t="s">
        <v>983</v>
      </c>
      <c r="E216" s="186"/>
      <c r="F216" s="186"/>
      <c r="G216" s="186"/>
      <c r="H216" s="186"/>
      <c r="I216" s="186"/>
      <c r="J216" s="186"/>
      <c r="K216" s="186"/>
      <c r="L216" s="186"/>
    </row>
    <row r="217" spans="1:12">
      <c r="A217" s="8" t="s">
        <v>420</v>
      </c>
      <c r="B217" s="187" t="s">
        <v>78</v>
      </c>
      <c r="C217" s="187" t="s">
        <v>152</v>
      </c>
      <c r="D217" s="22" t="s">
        <v>153</v>
      </c>
      <c r="E217" s="186"/>
      <c r="F217" s="186"/>
      <c r="G217" s="186"/>
      <c r="H217" s="186"/>
      <c r="I217" s="186"/>
      <c r="J217" s="186"/>
      <c r="K217" s="186"/>
      <c r="L217" s="186"/>
    </row>
    <row r="218" spans="1:12">
      <c r="A218" s="23" t="s">
        <v>421</v>
      </c>
      <c r="B218" s="24" t="s">
        <v>78</v>
      </c>
      <c r="C218" s="24" t="s">
        <v>120</v>
      </c>
      <c r="D218" s="22" t="s">
        <v>422</v>
      </c>
      <c r="E218" s="186"/>
      <c r="F218" s="186"/>
      <c r="G218" s="186"/>
      <c r="H218" s="186"/>
      <c r="I218" s="186"/>
      <c r="J218" s="186"/>
      <c r="K218" s="186"/>
      <c r="L218" s="186"/>
    </row>
    <row r="219" spans="1:12">
      <c r="A219" s="27" t="s">
        <v>633</v>
      </c>
      <c r="B219" s="24" t="s">
        <v>78</v>
      </c>
      <c r="C219" s="5" t="s">
        <v>203</v>
      </c>
      <c r="D219" s="26" t="s">
        <v>682</v>
      </c>
      <c r="E219" s="186"/>
      <c r="F219" s="186"/>
      <c r="G219" s="186"/>
      <c r="H219" s="186"/>
      <c r="I219" s="186"/>
      <c r="J219" s="186"/>
      <c r="K219" s="186"/>
      <c r="L219" s="186"/>
    </row>
    <row r="220" spans="1:12">
      <c r="A220" s="23" t="s">
        <v>423</v>
      </c>
      <c r="B220" s="187" t="s">
        <v>78</v>
      </c>
      <c r="C220" s="7" t="s">
        <v>123</v>
      </c>
      <c r="D220" s="9" t="s">
        <v>126</v>
      </c>
      <c r="E220" s="186"/>
      <c r="F220" s="186"/>
      <c r="G220" s="186"/>
      <c r="H220" s="186"/>
      <c r="I220" s="186"/>
      <c r="J220" s="186"/>
      <c r="K220" s="186"/>
      <c r="L220" s="186"/>
    </row>
    <row r="221" spans="1:12">
      <c r="A221" s="23" t="s">
        <v>424</v>
      </c>
      <c r="B221" s="187" t="s">
        <v>73</v>
      </c>
      <c r="C221" s="7" t="s">
        <v>123</v>
      </c>
      <c r="D221" s="9" t="s">
        <v>126</v>
      </c>
      <c r="E221" s="186"/>
      <c r="F221" s="186"/>
      <c r="G221" s="186"/>
      <c r="H221" s="186"/>
      <c r="I221" s="186"/>
      <c r="J221" s="186"/>
      <c r="K221" s="186"/>
      <c r="L221" s="186"/>
    </row>
    <row r="222" spans="1:12">
      <c r="A222" s="23" t="s">
        <v>425</v>
      </c>
      <c r="B222" s="187" t="s">
        <v>78</v>
      </c>
      <c r="C222" s="7" t="s">
        <v>187</v>
      </c>
      <c r="D222" s="22" t="s">
        <v>323</v>
      </c>
      <c r="E222" s="186"/>
      <c r="F222" s="186"/>
      <c r="G222" s="186"/>
      <c r="H222" s="186"/>
      <c r="I222" s="186"/>
      <c r="J222" s="186"/>
      <c r="K222" s="186"/>
      <c r="L222" s="186"/>
    </row>
    <row r="223" spans="1:12">
      <c r="A223" s="8" t="s">
        <v>426</v>
      </c>
      <c r="B223" s="187" t="s">
        <v>73</v>
      </c>
      <c r="C223" s="7" t="s">
        <v>120</v>
      </c>
      <c r="D223" s="22" t="s">
        <v>427</v>
      </c>
      <c r="E223" s="186"/>
      <c r="F223" s="186"/>
      <c r="G223" s="186"/>
      <c r="H223" s="186"/>
      <c r="I223" s="186"/>
      <c r="J223" s="186"/>
      <c r="K223" s="186"/>
      <c r="L223" s="186"/>
    </row>
    <row r="224" spans="1:12">
      <c r="A224" s="23" t="s">
        <v>428</v>
      </c>
      <c r="B224" s="24" t="s">
        <v>78</v>
      </c>
      <c r="C224" s="5" t="s">
        <v>134</v>
      </c>
      <c r="D224" s="22" t="s">
        <v>429</v>
      </c>
    </row>
    <row r="225" spans="1:4">
      <c r="A225" s="23" t="s">
        <v>45</v>
      </c>
      <c r="B225" s="24" t="s">
        <v>78</v>
      </c>
      <c r="C225" s="5" t="s">
        <v>260</v>
      </c>
      <c r="D225" s="22" t="s">
        <v>430</v>
      </c>
    </row>
    <row r="226" spans="1:4">
      <c r="A226" s="23" t="s">
        <v>977</v>
      </c>
      <c r="B226" s="24" t="s">
        <v>78</v>
      </c>
      <c r="C226" s="5" t="s">
        <v>88</v>
      </c>
      <c r="D226" s="22" t="s">
        <v>978</v>
      </c>
    </row>
    <row r="227" spans="1:4">
      <c r="A227" s="23" t="s">
        <v>431</v>
      </c>
      <c r="B227" s="5" t="s">
        <v>78</v>
      </c>
      <c r="C227" s="5" t="s">
        <v>123</v>
      </c>
      <c r="D227" s="22" t="s">
        <v>126</v>
      </c>
    </row>
    <row r="228" spans="1:4">
      <c r="A228" s="23" t="s">
        <v>432</v>
      </c>
      <c r="B228" s="5" t="s">
        <v>78</v>
      </c>
      <c r="C228" s="5" t="s">
        <v>79</v>
      </c>
      <c r="D228" s="22" t="s">
        <v>377</v>
      </c>
    </row>
    <row r="229" spans="1:4">
      <c r="A229" s="23" t="s">
        <v>433</v>
      </c>
      <c r="B229" s="5" t="s">
        <v>73</v>
      </c>
      <c r="C229" s="5" t="s">
        <v>293</v>
      </c>
      <c r="D229" s="22" t="s">
        <v>434</v>
      </c>
    </row>
    <row r="230" spans="1:4">
      <c r="A230" s="8" t="s">
        <v>435</v>
      </c>
      <c r="B230" s="187" t="s">
        <v>73</v>
      </c>
      <c r="C230" s="7" t="s">
        <v>293</v>
      </c>
      <c r="D230" s="22" t="s">
        <v>436</v>
      </c>
    </row>
    <row r="231" spans="1:4">
      <c r="A231" s="23" t="s">
        <v>437</v>
      </c>
      <c r="B231" s="24" t="s">
        <v>73</v>
      </c>
      <c r="C231" s="5" t="s">
        <v>123</v>
      </c>
      <c r="D231" s="22" t="s">
        <v>438</v>
      </c>
    </row>
    <row r="232" spans="1:4">
      <c r="A232" s="8" t="s">
        <v>439</v>
      </c>
      <c r="B232" s="187" t="s">
        <v>78</v>
      </c>
      <c r="C232" s="7" t="s">
        <v>120</v>
      </c>
      <c r="D232" s="22" t="s">
        <v>193</v>
      </c>
    </row>
    <row r="233" spans="1:4">
      <c r="A233" s="8" t="s">
        <v>440</v>
      </c>
      <c r="B233" s="187" t="s">
        <v>78</v>
      </c>
      <c r="C233" s="7" t="s">
        <v>92</v>
      </c>
      <c r="D233" s="22" t="s">
        <v>288</v>
      </c>
    </row>
    <row r="234" spans="1:4">
      <c r="A234" s="23" t="s">
        <v>441</v>
      </c>
      <c r="B234" s="24" t="s">
        <v>78</v>
      </c>
      <c r="C234" s="24" t="s">
        <v>92</v>
      </c>
      <c r="D234" s="22" t="s">
        <v>93</v>
      </c>
    </row>
    <row r="235" spans="1:4">
      <c r="A235" s="23" t="s">
        <v>51</v>
      </c>
      <c r="B235" s="187" t="s">
        <v>78</v>
      </c>
      <c r="C235" s="187" t="s">
        <v>88</v>
      </c>
      <c r="D235" s="22" t="s">
        <v>442</v>
      </c>
    </row>
    <row r="236" spans="1:4">
      <c r="A236" s="8" t="s">
        <v>443</v>
      </c>
      <c r="B236" s="187" t="s">
        <v>73</v>
      </c>
      <c r="C236" s="7" t="s">
        <v>444</v>
      </c>
      <c r="D236" s="22" t="s">
        <v>445</v>
      </c>
    </row>
    <row r="237" spans="1:4">
      <c r="A237" s="23" t="s">
        <v>446</v>
      </c>
      <c r="B237" s="24" t="s">
        <v>73</v>
      </c>
      <c r="C237" s="5" t="s">
        <v>447</v>
      </c>
      <c r="D237" s="22" t="s">
        <v>193</v>
      </c>
    </row>
    <row r="238" spans="1:4">
      <c r="A238" s="8" t="s">
        <v>448</v>
      </c>
      <c r="B238" s="187" t="s">
        <v>78</v>
      </c>
      <c r="C238" s="7" t="s">
        <v>449</v>
      </c>
      <c r="D238" s="22" t="s">
        <v>450</v>
      </c>
    </row>
    <row r="239" spans="1:4">
      <c r="A239" s="23" t="s">
        <v>451</v>
      </c>
      <c r="B239" s="24" t="s">
        <v>78</v>
      </c>
      <c r="C239" s="5" t="s">
        <v>79</v>
      </c>
      <c r="D239" s="22" t="s">
        <v>452</v>
      </c>
    </row>
    <row r="240" spans="1:4">
      <c r="A240" s="8" t="s">
        <v>453</v>
      </c>
      <c r="B240" s="187" t="s">
        <v>73</v>
      </c>
      <c r="C240" s="7" t="s">
        <v>162</v>
      </c>
      <c r="D240" s="22" t="s">
        <v>454</v>
      </c>
    </row>
    <row r="241" spans="1:4">
      <c r="A241" s="8" t="s">
        <v>455</v>
      </c>
      <c r="B241" s="187" t="s">
        <v>78</v>
      </c>
      <c r="C241" s="7" t="s">
        <v>123</v>
      </c>
      <c r="D241" s="22" t="s">
        <v>456</v>
      </c>
    </row>
    <row r="242" spans="1:4">
      <c r="A242" s="23" t="s">
        <v>43</v>
      </c>
      <c r="B242" s="24" t="s">
        <v>78</v>
      </c>
      <c r="C242" s="5" t="s">
        <v>260</v>
      </c>
      <c r="D242" s="22" t="s">
        <v>218</v>
      </c>
    </row>
    <row r="243" spans="1:4">
      <c r="A243" s="8" t="s">
        <v>457</v>
      </c>
      <c r="B243" s="187" t="s">
        <v>78</v>
      </c>
      <c r="C243" s="7" t="s">
        <v>152</v>
      </c>
      <c r="D243" s="22" t="s">
        <v>153</v>
      </c>
    </row>
    <row r="244" spans="1:4">
      <c r="A244" s="8" t="s">
        <v>458</v>
      </c>
      <c r="B244" s="187" t="s">
        <v>73</v>
      </c>
      <c r="C244" s="7" t="s">
        <v>162</v>
      </c>
      <c r="D244" s="22" t="s">
        <v>301</v>
      </c>
    </row>
    <row r="245" spans="1:4">
      <c r="A245" s="23" t="s">
        <v>459</v>
      </c>
      <c r="B245" s="24" t="s">
        <v>78</v>
      </c>
      <c r="C245" s="5" t="s">
        <v>74</v>
      </c>
      <c r="D245" s="22" t="s">
        <v>460</v>
      </c>
    </row>
    <row r="246" spans="1:4">
      <c r="A246" s="8" t="s">
        <v>461</v>
      </c>
      <c r="B246" s="187" t="s">
        <v>78</v>
      </c>
      <c r="C246" s="7" t="s">
        <v>449</v>
      </c>
      <c r="D246" s="22" t="s">
        <v>462</v>
      </c>
    </row>
    <row r="247" spans="1:4">
      <c r="A247" s="23" t="s">
        <v>463</v>
      </c>
      <c r="B247" s="24" t="s">
        <v>78</v>
      </c>
      <c r="C247" s="5" t="s">
        <v>187</v>
      </c>
      <c r="D247" s="22" t="s">
        <v>323</v>
      </c>
    </row>
    <row r="248" spans="1:4">
      <c r="A248" s="23" t="s">
        <v>464</v>
      </c>
      <c r="B248" s="24" t="s">
        <v>78</v>
      </c>
      <c r="C248" s="5" t="s">
        <v>201</v>
      </c>
      <c r="D248" s="22" t="s">
        <v>155</v>
      </c>
    </row>
    <row r="249" spans="1:4">
      <c r="A249" s="23" t="s">
        <v>674</v>
      </c>
      <c r="B249" s="24" t="s">
        <v>78</v>
      </c>
      <c r="C249" s="5" t="s">
        <v>201</v>
      </c>
      <c r="D249" s="22" t="s">
        <v>202</v>
      </c>
    </row>
    <row r="250" spans="1:4">
      <c r="A250" s="23" t="s">
        <v>465</v>
      </c>
      <c r="B250" s="24" t="s">
        <v>73</v>
      </c>
      <c r="C250" s="5" t="s">
        <v>187</v>
      </c>
      <c r="D250" s="22" t="s">
        <v>261</v>
      </c>
    </row>
    <row r="251" spans="1:4">
      <c r="A251" s="23" t="s">
        <v>952</v>
      </c>
      <c r="B251" s="24" t="s">
        <v>78</v>
      </c>
      <c r="C251" s="5" t="s">
        <v>123</v>
      </c>
      <c r="D251" s="22" t="s">
        <v>953</v>
      </c>
    </row>
    <row r="252" spans="1:4">
      <c r="A252" s="8" t="s">
        <v>466</v>
      </c>
      <c r="B252" s="187" t="s">
        <v>78</v>
      </c>
      <c r="C252" s="7" t="s">
        <v>203</v>
      </c>
      <c r="D252" s="22" t="s">
        <v>467</v>
      </c>
    </row>
    <row r="253" spans="1:4">
      <c r="A253" s="23" t="s">
        <v>468</v>
      </c>
      <c r="B253" s="187" t="s">
        <v>78</v>
      </c>
      <c r="C253" s="7" t="s">
        <v>187</v>
      </c>
      <c r="D253" s="22" t="s">
        <v>469</v>
      </c>
    </row>
    <row r="254" spans="1:4">
      <c r="A254" s="23" t="s">
        <v>860</v>
      </c>
      <c r="B254" s="10" t="s">
        <v>78</v>
      </c>
      <c r="C254" s="5" t="s">
        <v>967</v>
      </c>
      <c r="D254" s="22" t="s">
        <v>968</v>
      </c>
    </row>
    <row r="255" spans="1:4">
      <c r="A255" s="23" t="s">
        <v>470</v>
      </c>
      <c r="B255" s="187" t="s">
        <v>78</v>
      </c>
      <c r="C255" s="7" t="s">
        <v>337</v>
      </c>
      <c r="D255" s="22" t="s">
        <v>338</v>
      </c>
    </row>
    <row r="256" spans="1:4">
      <c r="A256" s="23" t="s">
        <v>471</v>
      </c>
      <c r="B256" s="187" t="s">
        <v>73</v>
      </c>
      <c r="C256" s="7" t="s">
        <v>123</v>
      </c>
      <c r="D256" s="22" t="s">
        <v>472</v>
      </c>
    </row>
    <row r="257" spans="1:4">
      <c r="A257" s="23" t="s">
        <v>473</v>
      </c>
      <c r="B257" s="24" t="s">
        <v>73</v>
      </c>
      <c r="C257" s="5" t="s">
        <v>88</v>
      </c>
      <c r="D257" s="22" t="s">
        <v>474</v>
      </c>
    </row>
    <row r="258" spans="1:4">
      <c r="A258" s="8" t="s">
        <v>475</v>
      </c>
      <c r="B258" s="187" t="s">
        <v>73</v>
      </c>
      <c r="C258" s="7" t="s">
        <v>81</v>
      </c>
      <c r="D258" s="22" t="s">
        <v>111</v>
      </c>
    </row>
    <row r="259" spans="1:4">
      <c r="A259" s="8" t="s">
        <v>476</v>
      </c>
      <c r="B259" s="187" t="s">
        <v>73</v>
      </c>
      <c r="C259" s="7" t="s">
        <v>92</v>
      </c>
      <c r="D259" s="22" t="s">
        <v>130</v>
      </c>
    </row>
    <row r="260" spans="1:4">
      <c r="A260" s="8" t="s">
        <v>477</v>
      </c>
      <c r="B260" s="187" t="s">
        <v>78</v>
      </c>
      <c r="C260" s="187" t="s">
        <v>152</v>
      </c>
      <c r="D260" s="22" t="s">
        <v>153</v>
      </c>
    </row>
    <row r="261" spans="1:4">
      <c r="A261" s="8" t="s">
        <v>478</v>
      </c>
      <c r="B261" s="187" t="s">
        <v>78</v>
      </c>
      <c r="C261" s="187" t="s">
        <v>152</v>
      </c>
      <c r="D261" s="22" t="s">
        <v>307</v>
      </c>
    </row>
    <row r="262" spans="1:4">
      <c r="A262" s="8" t="s">
        <v>479</v>
      </c>
      <c r="B262" s="187" t="s">
        <v>78</v>
      </c>
      <c r="C262" s="7" t="s">
        <v>444</v>
      </c>
      <c r="D262" s="22" t="s">
        <v>480</v>
      </c>
    </row>
    <row r="263" spans="1:4">
      <c r="A263" s="23" t="s">
        <v>481</v>
      </c>
      <c r="B263" s="5" t="s">
        <v>78</v>
      </c>
      <c r="C263" s="5" t="s">
        <v>79</v>
      </c>
      <c r="D263" s="22" t="s">
        <v>482</v>
      </c>
    </row>
    <row r="264" spans="1:4">
      <c r="A264" s="8" t="s">
        <v>483</v>
      </c>
      <c r="B264" s="187" t="s">
        <v>73</v>
      </c>
      <c r="C264" s="7" t="s">
        <v>81</v>
      </c>
      <c r="D264" s="22" t="s">
        <v>242</v>
      </c>
    </row>
    <row r="265" spans="1:4">
      <c r="A265" s="23" t="s">
        <v>920</v>
      </c>
      <c r="B265" s="24" t="s">
        <v>78</v>
      </c>
      <c r="C265" s="5" t="s">
        <v>201</v>
      </c>
      <c r="D265" s="22" t="s">
        <v>921</v>
      </c>
    </row>
    <row r="266" spans="1:4">
      <c r="A266" s="23" t="s">
        <v>484</v>
      </c>
      <c r="B266" s="187" t="s">
        <v>78</v>
      </c>
      <c r="C266" s="7" t="s">
        <v>203</v>
      </c>
      <c r="D266" s="22" t="s">
        <v>485</v>
      </c>
    </row>
    <row r="267" spans="1:4">
      <c r="A267" s="8" t="s">
        <v>486</v>
      </c>
      <c r="B267" s="187" t="s">
        <v>73</v>
      </c>
      <c r="C267" s="7" t="s">
        <v>92</v>
      </c>
      <c r="D267" s="22" t="s">
        <v>98</v>
      </c>
    </row>
    <row r="268" spans="1:4">
      <c r="A268" s="8" t="s">
        <v>487</v>
      </c>
      <c r="B268" s="187" t="s">
        <v>73</v>
      </c>
      <c r="C268" s="7" t="s">
        <v>92</v>
      </c>
      <c r="D268" s="22" t="s">
        <v>488</v>
      </c>
    </row>
    <row r="269" spans="1:4">
      <c r="A269" s="8" t="s">
        <v>489</v>
      </c>
      <c r="B269" s="187" t="s">
        <v>73</v>
      </c>
      <c r="C269" s="7" t="s">
        <v>84</v>
      </c>
      <c r="D269" s="22" t="s">
        <v>286</v>
      </c>
    </row>
    <row r="270" spans="1:4">
      <c r="A270" s="8" t="s">
        <v>955</v>
      </c>
      <c r="B270" s="10" t="s">
        <v>78</v>
      </c>
      <c r="C270" s="5" t="s">
        <v>268</v>
      </c>
      <c r="D270" s="22" t="s">
        <v>956</v>
      </c>
    </row>
    <row r="271" spans="1:4">
      <c r="A271" s="23" t="s">
        <v>490</v>
      </c>
      <c r="B271" s="187" t="s">
        <v>78</v>
      </c>
      <c r="C271" s="187" t="s">
        <v>152</v>
      </c>
      <c r="D271" s="22" t="s">
        <v>153</v>
      </c>
    </row>
    <row r="272" spans="1:4">
      <c r="A272" s="8" t="s">
        <v>491</v>
      </c>
      <c r="B272" s="187" t="s">
        <v>78</v>
      </c>
      <c r="C272" s="187" t="s">
        <v>120</v>
      </c>
      <c r="D272" s="22" t="s">
        <v>492</v>
      </c>
    </row>
    <row r="273" spans="1:4">
      <c r="A273" s="23" t="s">
        <v>653</v>
      </c>
      <c r="B273" s="24" t="s">
        <v>78</v>
      </c>
      <c r="C273" s="5" t="s">
        <v>123</v>
      </c>
      <c r="D273" s="22" t="s">
        <v>673</v>
      </c>
    </row>
    <row r="274" spans="1:4">
      <c r="A274" s="8" t="s">
        <v>493</v>
      </c>
      <c r="B274" s="187" t="s">
        <v>73</v>
      </c>
      <c r="C274" s="7" t="s">
        <v>81</v>
      </c>
      <c r="D274" s="22" t="s">
        <v>82</v>
      </c>
    </row>
    <row r="275" spans="1:4">
      <c r="A275" s="8" t="s">
        <v>494</v>
      </c>
      <c r="B275" s="187" t="s">
        <v>73</v>
      </c>
      <c r="C275" s="187" t="s">
        <v>120</v>
      </c>
      <c r="D275" s="22" t="s">
        <v>195</v>
      </c>
    </row>
    <row r="276" spans="1:4">
      <c r="A276" s="8" t="s">
        <v>495</v>
      </c>
      <c r="B276" s="187" t="s">
        <v>78</v>
      </c>
      <c r="C276" s="7" t="s">
        <v>337</v>
      </c>
      <c r="D276" s="22" t="s">
        <v>496</v>
      </c>
    </row>
    <row r="277" spans="1:4">
      <c r="A277" s="8" t="s">
        <v>497</v>
      </c>
      <c r="B277" s="187" t="s">
        <v>78</v>
      </c>
      <c r="C277" s="7" t="s">
        <v>84</v>
      </c>
      <c r="D277" s="22" t="s">
        <v>286</v>
      </c>
    </row>
    <row r="278" spans="1:4">
      <c r="A278" s="23" t="s">
        <v>498</v>
      </c>
      <c r="B278" s="5" t="s">
        <v>73</v>
      </c>
      <c r="C278" s="5" t="s">
        <v>152</v>
      </c>
      <c r="D278" s="22" t="s">
        <v>153</v>
      </c>
    </row>
    <row r="279" spans="1:4">
      <c r="A279" s="8" t="s">
        <v>499</v>
      </c>
      <c r="B279" s="187" t="s">
        <v>78</v>
      </c>
      <c r="C279" s="187" t="s">
        <v>120</v>
      </c>
      <c r="D279" s="22" t="s">
        <v>500</v>
      </c>
    </row>
    <row r="280" spans="1:4">
      <c r="A280" s="8" t="s">
        <v>501</v>
      </c>
      <c r="B280" s="187" t="s">
        <v>73</v>
      </c>
      <c r="C280" s="7" t="s">
        <v>187</v>
      </c>
      <c r="D280" s="22" t="s">
        <v>323</v>
      </c>
    </row>
    <row r="281" spans="1:4">
      <c r="A281" s="8" t="s">
        <v>502</v>
      </c>
      <c r="B281" s="187" t="s">
        <v>78</v>
      </c>
      <c r="C281" s="187" t="s">
        <v>152</v>
      </c>
      <c r="D281" s="22" t="s">
        <v>153</v>
      </c>
    </row>
    <row r="282" spans="1:4">
      <c r="A282" s="8" t="s">
        <v>33</v>
      </c>
      <c r="B282" s="187" t="s">
        <v>78</v>
      </c>
      <c r="C282" s="7" t="s">
        <v>88</v>
      </c>
      <c r="D282" s="22" t="s">
        <v>442</v>
      </c>
    </row>
    <row r="283" spans="1:4">
      <c r="A283" s="8" t="s">
        <v>503</v>
      </c>
      <c r="B283" s="187" t="s">
        <v>78</v>
      </c>
      <c r="C283" s="7" t="s">
        <v>79</v>
      </c>
      <c r="D283" s="22" t="s">
        <v>377</v>
      </c>
    </row>
    <row r="284" spans="1:4">
      <c r="A284" s="8" t="s">
        <v>504</v>
      </c>
      <c r="B284" s="187" t="s">
        <v>78</v>
      </c>
      <c r="C284" s="7" t="s">
        <v>120</v>
      </c>
      <c r="D284" s="22" t="s">
        <v>505</v>
      </c>
    </row>
    <row r="285" spans="1:4">
      <c r="A285" s="8" t="s">
        <v>506</v>
      </c>
      <c r="B285" s="187" t="s">
        <v>78</v>
      </c>
      <c r="C285" s="187" t="s">
        <v>120</v>
      </c>
      <c r="D285" s="22" t="s">
        <v>507</v>
      </c>
    </row>
    <row r="286" spans="1:4">
      <c r="A286" s="23" t="s">
        <v>508</v>
      </c>
      <c r="B286" s="187" t="s">
        <v>78</v>
      </c>
      <c r="C286" s="7" t="s">
        <v>449</v>
      </c>
      <c r="D286" s="22" t="s">
        <v>449</v>
      </c>
    </row>
    <row r="287" spans="1:4">
      <c r="A287" s="23" t="s">
        <v>509</v>
      </c>
      <c r="B287" s="24" t="s">
        <v>78</v>
      </c>
      <c r="C287" s="5" t="s">
        <v>168</v>
      </c>
      <c r="D287" s="22" t="s">
        <v>510</v>
      </c>
    </row>
    <row r="288" spans="1:4">
      <c r="A288" s="23" t="s">
        <v>511</v>
      </c>
      <c r="B288" s="24" t="s">
        <v>78</v>
      </c>
      <c r="C288" s="5" t="s">
        <v>120</v>
      </c>
      <c r="D288" s="22" t="s">
        <v>193</v>
      </c>
    </row>
    <row r="289" spans="1:4">
      <c r="A289" s="8" t="s">
        <v>512</v>
      </c>
      <c r="B289" s="187" t="s">
        <v>78</v>
      </c>
      <c r="C289" s="7" t="s">
        <v>203</v>
      </c>
      <c r="D289" s="22" t="s">
        <v>385</v>
      </c>
    </row>
    <row r="290" spans="1:4">
      <c r="A290" s="23" t="s">
        <v>513</v>
      </c>
      <c r="B290" s="187" t="s">
        <v>78</v>
      </c>
      <c r="C290" s="7" t="s">
        <v>79</v>
      </c>
      <c r="D290" s="22" t="s">
        <v>354</v>
      </c>
    </row>
    <row r="291" spans="1:4">
      <c r="A291" s="23" t="s">
        <v>514</v>
      </c>
      <c r="B291" s="187" t="s">
        <v>78</v>
      </c>
      <c r="C291" s="187" t="s">
        <v>152</v>
      </c>
      <c r="D291" s="22" t="s">
        <v>153</v>
      </c>
    </row>
    <row r="292" spans="1:4">
      <c r="A292" s="23" t="s">
        <v>515</v>
      </c>
      <c r="B292" s="24" t="s">
        <v>73</v>
      </c>
      <c r="C292" s="24" t="s">
        <v>444</v>
      </c>
      <c r="D292" s="22" t="s">
        <v>449</v>
      </c>
    </row>
    <row r="293" spans="1:4">
      <c r="A293" s="8" t="s">
        <v>516</v>
      </c>
      <c r="B293" s="187" t="s">
        <v>78</v>
      </c>
      <c r="C293" s="7" t="s">
        <v>79</v>
      </c>
      <c r="D293" s="9" t="s">
        <v>517</v>
      </c>
    </row>
    <row r="294" spans="1:4">
      <c r="A294" s="23" t="s">
        <v>518</v>
      </c>
      <c r="B294" s="24" t="s">
        <v>73</v>
      </c>
      <c r="C294" s="5" t="s">
        <v>203</v>
      </c>
      <c r="D294" s="22" t="s">
        <v>387</v>
      </c>
    </row>
    <row r="295" spans="1:4">
      <c r="A295" s="23" t="s">
        <v>935</v>
      </c>
      <c r="B295" s="24" t="s">
        <v>78</v>
      </c>
      <c r="C295" s="5" t="s">
        <v>165</v>
      </c>
      <c r="D295" s="22" t="s">
        <v>936</v>
      </c>
    </row>
    <row r="296" spans="1:4">
      <c r="A296" s="23" t="s">
        <v>519</v>
      </c>
      <c r="B296" s="187" t="s">
        <v>78</v>
      </c>
      <c r="C296" s="7" t="s">
        <v>123</v>
      </c>
      <c r="D296" s="22" t="s">
        <v>520</v>
      </c>
    </row>
    <row r="297" spans="1:4">
      <c r="A297" s="8" t="s">
        <v>521</v>
      </c>
      <c r="B297" s="187" t="s">
        <v>78</v>
      </c>
      <c r="C297" s="187" t="s">
        <v>152</v>
      </c>
      <c r="D297" s="22" t="s">
        <v>346</v>
      </c>
    </row>
    <row r="298" spans="1:4">
      <c r="A298" s="8" t="s">
        <v>522</v>
      </c>
      <c r="B298" s="187" t="s">
        <v>73</v>
      </c>
      <c r="C298" s="7" t="s">
        <v>203</v>
      </c>
      <c r="D298" s="22" t="s">
        <v>467</v>
      </c>
    </row>
    <row r="299" spans="1:4">
      <c r="A299" s="8" t="s">
        <v>926</v>
      </c>
      <c r="B299" s="10" t="s">
        <v>78</v>
      </c>
      <c r="C299" s="5" t="s">
        <v>187</v>
      </c>
      <c r="D299" s="22" t="s">
        <v>927</v>
      </c>
    </row>
    <row r="300" spans="1:4">
      <c r="A300" s="23" t="s">
        <v>523</v>
      </c>
      <c r="B300" s="24" t="s">
        <v>78</v>
      </c>
      <c r="C300" s="5" t="s">
        <v>88</v>
      </c>
      <c r="D300" s="22" t="s">
        <v>331</v>
      </c>
    </row>
    <row r="301" spans="1:4">
      <c r="A301" s="23" t="s">
        <v>524</v>
      </c>
      <c r="B301" s="187" t="s">
        <v>78</v>
      </c>
      <c r="C301" s="7" t="s">
        <v>123</v>
      </c>
      <c r="D301" s="22" t="s">
        <v>525</v>
      </c>
    </row>
    <row r="302" spans="1:4">
      <c r="A302" s="23" t="s">
        <v>526</v>
      </c>
      <c r="B302" s="10" t="s">
        <v>527</v>
      </c>
      <c r="C302" s="5" t="s">
        <v>528</v>
      </c>
      <c r="D302" s="22" t="s">
        <v>155</v>
      </c>
    </row>
    <row r="303" spans="1:4">
      <c r="A303" s="8" t="s">
        <v>529</v>
      </c>
      <c r="B303" s="187" t="s">
        <v>78</v>
      </c>
      <c r="C303" s="7" t="s">
        <v>162</v>
      </c>
      <c r="D303" s="22" t="s">
        <v>325</v>
      </c>
    </row>
    <row r="304" spans="1:4">
      <c r="A304" s="8" t="s">
        <v>530</v>
      </c>
      <c r="B304" s="187" t="s">
        <v>78</v>
      </c>
      <c r="C304" s="7" t="s">
        <v>120</v>
      </c>
      <c r="D304" s="22" t="s">
        <v>531</v>
      </c>
    </row>
    <row r="305" spans="1:4">
      <c r="A305" s="8" t="s">
        <v>532</v>
      </c>
      <c r="B305" s="187" t="s">
        <v>73</v>
      </c>
      <c r="C305" s="7" t="s">
        <v>92</v>
      </c>
      <c r="D305" s="22" t="s">
        <v>93</v>
      </c>
    </row>
    <row r="306" spans="1:4" s="186" customFormat="1">
      <c r="A306" s="23" t="s">
        <v>533</v>
      </c>
      <c r="B306" s="187" t="s">
        <v>78</v>
      </c>
      <c r="C306" s="7" t="s">
        <v>84</v>
      </c>
      <c r="D306" s="22" t="s">
        <v>534</v>
      </c>
    </row>
    <row r="307" spans="1:4">
      <c r="A307" s="23" t="s">
        <v>1010</v>
      </c>
      <c r="B307" s="10" t="s">
        <v>78</v>
      </c>
      <c r="C307" s="5" t="s">
        <v>123</v>
      </c>
      <c r="D307" s="22" t="s">
        <v>1014</v>
      </c>
    </row>
    <row r="308" spans="1:4">
      <c r="A308" s="27" t="s">
        <v>628</v>
      </c>
      <c r="B308" s="24" t="s">
        <v>78</v>
      </c>
      <c r="C308" s="5" t="s">
        <v>187</v>
      </c>
      <c r="D308" s="26" t="s">
        <v>543</v>
      </c>
    </row>
    <row r="309" spans="1:4">
      <c r="A309" s="23" t="s">
        <v>535</v>
      </c>
      <c r="B309" s="187" t="s">
        <v>78</v>
      </c>
      <c r="C309" s="7" t="s">
        <v>152</v>
      </c>
      <c r="D309" s="22" t="s">
        <v>346</v>
      </c>
    </row>
    <row r="310" spans="1:4">
      <c r="A310" s="8" t="s">
        <v>536</v>
      </c>
      <c r="B310" s="187" t="s">
        <v>78</v>
      </c>
      <c r="C310" s="7" t="s">
        <v>337</v>
      </c>
      <c r="D310" s="22" t="s">
        <v>338</v>
      </c>
    </row>
    <row r="311" spans="1:4">
      <c r="A311" s="23" t="s">
        <v>537</v>
      </c>
      <c r="B311" s="24" t="s">
        <v>73</v>
      </c>
      <c r="C311" s="5" t="s">
        <v>203</v>
      </c>
      <c r="D311" s="22" t="s">
        <v>538</v>
      </c>
    </row>
    <row r="312" spans="1:4">
      <c r="A312" s="23" t="s">
        <v>910</v>
      </c>
      <c r="B312" s="24" t="s">
        <v>78</v>
      </c>
      <c r="C312" s="5" t="s">
        <v>88</v>
      </c>
      <c r="D312" s="22" t="s">
        <v>911</v>
      </c>
    </row>
    <row r="313" spans="1:4">
      <c r="A313" s="23" t="s">
        <v>539</v>
      </c>
      <c r="B313" s="187" t="s">
        <v>78</v>
      </c>
      <c r="C313" s="7" t="s">
        <v>123</v>
      </c>
      <c r="D313" s="9" t="s">
        <v>126</v>
      </c>
    </row>
    <row r="314" spans="1:4">
      <c r="A314" s="23" t="s">
        <v>634</v>
      </c>
      <c r="B314" s="24" t="s">
        <v>78</v>
      </c>
      <c r="C314" s="5" t="s">
        <v>201</v>
      </c>
      <c r="D314" s="22" t="s">
        <v>202</v>
      </c>
    </row>
    <row r="315" spans="1:4">
      <c r="A315" s="8" t="s">
        <v>540</v>
      </c>
      <c r="B315" s="187" t="s">
        <v>73</v>
      </c>
      <c r="C315" s="7" t="s">
        <v>123</v>
      </c>
      <c r="D315" s="22" t="s">
        <v>541</v>
      </c>
    </row>
    <row r="316" spans="1:4">
      <c r="A316" s="8" t="s">
        <v>542</v>
      </c>
      <c r="B316" s="187" t="s">
        <v>78</v>
      </c>
      <c r="C316" s="7" t="s">
        <v>260</v>
      </c>
      <c r="D316" s="22" t="s">
        <v>543</v>
      </c>
    </row>
    <row r="317" spans="1:4">
      <c r="A317" s="27" t="s">
        <v>680</v>
      </c>
      <c r="B317" s="5" t="s">
        <v>78</v>
      </c>
      <c r="C317" s="5" t="s">
        <v>187</v>
      </c>
      <c r="D317" s="26" t="s">
        <v>261</v>
      </c>
    </row>
    <row r="318" spans="1:4">
      <c r="A318" s="8" t="s">
        <v>544</v>
      </c>
      <c r="B318" s="187" t="s">
        <v>78</v>
      </c>
      <c r="C318" s="187" t="s">
        <v>84</v>
      </c>
      <c r="D318" s="22" t="s">
        <v>545</v>
      </c>
    </row>
    <row r="319" spans="1:4">
      <c r="A319" s="23" t="s">
        <v>546</v>
      </c>
      <c r="B319" s="187" t="s">
        <v>78</v>
      </c>
      <c r="C319" s="187" t="s">
        <v>209</v>
      </c>
      <c r="D319" s="22" t="s">
        <v>209</v>
      </c>
    </row>
    <row r="320" spans="1:4" s="186" customFormat="1">
      <c r="A320" s="23" t="s">
        <v>547</v>
      </c>
      <c r="B320" s="187" t="s">
        <v>78</v>
      </c>
      <c r="C320" s="7" t="s">
        <v>88</v>
      </c>
      <c r="D320" s="22" t="s">
        <v>442</v>
      </c>
    </row>
    <row r="321" spans="1:12">
      <c r="A321" s="23" t="s">
        <v>548</v>
      </c>
      <c r="B321" s="187" t="s">
        <v>78</v>
      </c>
      <c r="C321" s="7" t="s">
        <v>79</v>
      </c>
      <c r="D321" s="22" t="s">
        <v>377</v>
      </c>
    </row>
    <row r="322" spans="1:12">
      <c r="A322" s="8" t="s">
        <v>549</v>
      </c>
      <c r="B322" s="187" t="s">
        <v>73</v>
      </c>
      <c r="C322" s="7" t="s">
        <v>120</v>
      </c>
      <c r="D322" s="9" t="s">
        <v>215</v>
      </c>
    </row>
    <row r="323" spans="1:12">
      <c r="A323" s="23" t="s">
        <v>550</v>
      </c>
      <c r="B323" s="187" t="s">
        <v>78</v>
      </c>
      <c r="C323" s="7" t="s">
        <v>152</v>
      </c>
      <c r="D323" s="22" t="s">
        <v>307</v>
      </c>
    </row>
    <row r="324" spans="1:12">
      <c r="A324" s="23" t="s">
        <v>551</v>
      </c>
      <c r="B324" s="24" t="s">
        <v>78</v>
      </c>
      <c r="C324" s="5" t="s">
        <v>552</v>
      </c>
      <c r="D324" s="22" t="s">
        <v>552</v>
      </c>
    </row>
    <row r="325" spans="1:12">
      <c r="A325" s="23" t="s">
        <v>969</v>
      </c>
      <c r="B325" s="24" t="s">
        <v>78</v>
      </c>
      <c r="C325" s="5" t="s">
        <v>123</v>
      </c>
      <c r="D325" s="22" t="s">
        <v>970</v>
      </c>
    </row>
    <row r="326" spans="1:12">
      <c r="A326" s="8" t="s">
        <v>553</v>
      </c>
      <c r="B326" s="187" t="s">
        <v>73</v>
      </c>
      <c r="C326" s="187" t="s">
        <v>281</v>
      </c>
      <c r="D326" s="26" t="s">
        <v>554</v>
      </c>
    </row>
    <row r="327" spans="1:12">
      <c r="A327" s="8" t="s">
        <v>556</v>
      </c>
      <c r="B327" s="187" t="s">
        <v>78</v>
      </c>
      <c r="C327" s="7" t="s">
        <v>92</v>
      </c>
      <c r="D327" s="22" t="s">
        <v>98</v>
      </c>
    </row>
    <row r="328" spans="1:12">
      <c r="A328" s="8" t="s">
        <v>557</v>
      </c>
      <c r="B328" s="187" t="s">
        <v>78</v>
      </c>
      <c r="C328" s="7" t="s">
        <v>120</v>
      </c>
      <c r="D328" s="22" t="s">
        <v>558</v>
      </c>
    </row>
    <row r="329" spans="1:12">
      <c r="A329" s="23" t="s">
        <v>559</v>
      </c>
      <c r="B329" s="5" t="s">
        <v>73</v>
      </c>
      <c r="C329" s="5" t="s">
        <v>552</v>
      </c>
      <c r="D329" s="22" t="s">
        <v>552</v>
      </c>
    </row>
    <row r="330" spans="1:12">
      <c r="A330" s="8" t="s">
        <v>560</v>
      </c>
      <c r="B330" s="187" t="s">
        <v>73</v>
      </c>
      <c r="C330" s="7" t="s">
        <v>281</v>
      </c>
      <c r="D330" s="22" t="s">
        <v>561</v>
      </c>
    </row>
    <row r="331" spans="1:12">
      <c r="A331" s="23" t="s">
        <v>32</v>
      </c>
      <c r="B331" s="24" t="s">
        <v>78</v>
      </c>
      <c r="C331" s="5" t="s">
        <v>123</v>
      </c>
      <c r="D331" s="22" t="s">
        <v>562</v>
      </c>
    </row>
    <row r="332" spans="1:12">
      <c r="A332" s="8" t="s">
        <v>563</v>
      </c>
      <c r="B332" s="187" t="s">
        <v>78</v>
      </c>
      <c r="C332" s="7" t="s">
        <v>120</v>
      </c>
      <c r="D332" s="22" t="s">
        <v>564</v>
      </c>
    </row>
    <row r="333" spans="1:12">
      <c r="A333" s="23" t="s">
        <v>565</v>
      </c>
      <c r="B333" s="187" t="s">
        <v>73</v>
      </c>
      <c r="C333" s="7" t="s">
        <v>337</v>
      </c>
      <c r="D333" s="22" t="s">
        <v>338</v>
      </c>
      <c r="E333" s="186"/>
      <c r="F333" s="186"/>
      <c r="G333" s="186"/>
      <c r="H333" s="186"/>
      <c r="I333" s="186"/>
      <c r="J333" s="186"/>
      <c r="K333" s="186"/>
      <c r="L333" s="186"/>
    </row>
    <row r="334" spans="1:12">
      <c r="A334" s="8" t="s">
        <v>566</v>
      </c>
      <c r="B334" s="187" t="s">
        <v>78</v>
      </c>
      <c r="C334" s="7" t="s">
        <v>152</v>
      </c>
      <c r="D334" s="22" t="s">
        <v>153</v>
      </c>
      <c r="E334" s="186"/>
      <c r="F334" s="186"/>
      <c r="G334" s="186"/>
      <c r="H334" s="186"/>
      <c r="I334" s="186"/>
      <c r="J334" s="186"/>
      <c r="K334" s="186"/>
      <c r="L334" s="186"/>
    </row>
    <row r="335" spans="1:12">
      <c r="A335" s="23" t="s">
        <v>555</v>
      </c>
      <c r="B335" s="187" t="s">
        <v>78</v>
      </c>
      <c r="C335" s="7" t="s">
        <v>92</v>
      </c>
      <c r="D335" s="22" t="s">
        <v>98</v>
      </c>
      <c r="E335" s="186"/>
      <c r="F335" s="186"/>
      <c r="G335" s="186"/>
      <c r="H335" s="186"/>
      <c r="I335" s="186"/>
      <c r="J335" s="186"/>
      <c r="K335" s="186"/>
      <c r="L335" s="186"/>
    </row>
    <row r="336" spans="1:12">
      <c r="A336" s="23" t="s">
        <v>915</v>
      </c>
      <c r="B336" s="24" t="s">
        <v>78</v>
      </c>
      <c r="C336" s="5" t="s">
        <v>203</v>
      </c>
      <c r="D336" s="22" t="s">
        <v>916</v>
      </c>
      <c r="E336" s="186"/>
      <c r="F336" s="186"/>
      <c r="G336" s="186"/>
      <c r="H336" s="186"/>
      <c r="I336" s="186"/>
      <c r="J336" s="186"/>
      <c r="K336" s="186"/>
      <c r="L336" s="186"/>
    </row>
    <row r="337" spans="1:12">
      <c r="A337" s="23" t="s">
        <v>567</v>
      </c>
      <c r="B337" s="187" t="s">
        <v>78</v>
      </c>
      <c r="C337" s="7" t="s">
        <v>81</v>
      </c>
      <c r="D337" s="22" t="s">
        <v>82</v>
      </c>
      <c r="E337" s="186"/>
      <c r="F337" s="186"/>
      <c r="G337" s="186"/>
      <c r="H337" s="186"/>
      <c r="I337" s="186"/>
      <c r="J337" s="186"/>
      <c r="K337" s="186"/>
      <c r="L337" s="186"/>
    </row>
    <row r="338" spans="1:12">
      <c r="A338" s="23" t="s">
        <v>568</v>
      </c>
      <c r="B338" s="187" t="s">
        <v>78</v>
      </c>
      <c r="C338" s="7" t="s">
        <v>79</v>
      </c>
      <c r="D338" s="22" t="s">
        <v>569</v>
      </c>
      <c r="E338" s="186"/>
      <c r="F338" s="186"/>
      <c r="G338" s="186"/>
      <c r="H338" s="186"/>
      <c r="I338" s="186"/>
      <c r="J338" s="186"/>
      <c r="K338" s="186"/>
      <c r="L338" s="186"/>
    </row>
    <row r="339" spans="1:12">
      <c r="A339" s="23" t="s">
        <v>570</v>
      </c>
      <c r="B339" s="24" t="s">
        <v>78</v>
      </c>
      <c r="C339" s="5" t="s">
        <v>168</v>
      </c>
      <c r="D339" s="22" t="s">
        <v>169</v>
      </c>
      <c r="E339" s="186"/>
      <c r="F339" s="186"/>
      <c r="G339" s="186"/>
      <c r="H339" s="186"/>
      <c r="I339" s="186"/>
      <c r="J339" s="186"/>
      <c r="K339" s="186"/>
      <c r="L339" s="186"/>
    </row>
    <row r="340" spans="1:12">
      <c r="A340" s="23" t="s">
        <v>571</v>
      </c>
      <c r="B340" s="187" t="s">
        <v>78</v>
      </c>
      <c r="C340" s="7" t="s">
        <v>152</v>
      </c>
      <c r="D340" s="22" t="s">
        <v>153</v>
      </c>
      <c r="E340" s="186"/>
      <c r="F340" s="186"/>
      <c r="G340" s="187"/>
      <c r="H340" s="187"/>
      <c r="I340" s="187"/>
      <c r="J340" s="187"/>
      <c r="K340" s="187"/>
      <c r="L340" s="187"/>
    </row>
    <row r="341" spans="1:12">
      <c r="A341" s="23" t="s">
        <v>960</v>
      </c>
      <c r="B341" s="10" t="s">
        <v>78</v>
      </c>
      <c r="C341" s="5" t="s">
        <v>268</v>
      </c>
      <c r="D341" s="22" t="s">
        <v>961</v>
      </c>
      <c r="E341" s="186"/>
      <c r="F341" s="186"/>
      <c r="G341" s="187"/>
      <c r="H341" s="187"/>
      <c r="I341" s="187"/>
      <c r="J341" s="187"/>
      <c r="K341" s="187"/>
      <c r="L341" s="187"/>
    </row>
    <row r="342" spans="1:12">
      <c r="A342" s="23" t="s">
        <v>572</v>
      </c>
      <c r="B342" s="5" t="s">
        <v>78</v>
      </c>
      <c r="C342" s="5" t="s">
        <v>152</v>
      </c>
      <c r="D342" s="22" t="s">
        <v>573</v>
      </c>
      <c r="E342" s="186"/>
      <c r="F342" s="186"/>
      <c r="G342" s="186"/>
      <c r="H342" s="186"/>
      <c r="I342" s="186"/>
      <c r="J342" s="186"/>
      <c r="K342" s="186"/>
      <c r="L342" s="186"/>
    </row>
    <row r="343" spans="1:12">
      <c r="A343" s="8" t="s">
        <v>574</v>
      </c>
      <c r="B343" s="187" t="s">
        <v>78</v>
      </c>
      <c r="C343" s="7" t="s">
        <v>152</v>
      </c>
      <c r="D343" s="22" t="s">
        <v>335</v>
      </c>
      <c r="E343" s="186"/>
      <c r="F343" s="186"/>
      <c r="G343" s="186"/>
      <c r="H343" s="186"/>
      <c r="I343" s="186"/>
      <c r="J343" s="186"/>
      <c r="K343" s="186"/>
      <c r="L343" s="186"/>
    </row>
    <row r="344" spans="1:12">
      <c r="A344" s="23" t="s">
        <v>575</v>
      </c>
      <c r="B344" s="24" t="s">
        <v>78</v>
      </c>
      <c r="C344" s="5" t="s">
        <v>260</v>
      </c>
      <c r="D344" s="22" t="s">
        <v>261</v>
      </c>
      <c r="E344" s="186"/>
      <c r="F344" s="186"/>
      <c r="G344" s="186"/>
      <c r="H344" s="186"/>
      <c r="I344" s="186"/>
      <c r="J344" s="186"/>
      <c r="K344" s="186"/>
      <c r="L344" s="186"/>
    </row>
    <row r="345" spans="1:12">
      <c r="A345" s="8" t="s">
        <v>576</v>
      </c>
      <c r="B345" s="187" t="s">
        <v>78</v>
      </c>
      <c r="C345" s="7" t="s">
        <v>92</v>
      </c>
      <c r="D345" s="22" t="s">
        <v>488</v>
      </c>
      <c r="E345" s="186"/>
      <c r="F345" s="186"/>
      <c r="G345" s="186"/>
      <c r="H345" s="186"/>
      <c r="I345" s="186"/>
      <c r="J345" s="186"/>
      <c r="K345" s="186"/>
      <c r="L345" s="186"/>
    </row>
    <row r="346" spans="1:12">
      <c r="A346" s="23" t="s">
        <v>577</v>
      </c>
      <c r="B346" s="187" t="s">
        <v>78</v>
      </c>
      <c r="C346" s="7" t="s">
        <v>203</v>
      </c>
      <c r="D346" s="22" t="s">
        <v>578</v>
      </c>
      <c r="E346" s="186"/>
      <c r="F346" s="186"/>
      <c r="G346" s="186"/>
      <c r="H346" s="186"/>
      <c r="I346" s="186"/>
      <c r="J346" s="186"/>
      <c r="K346" s="186"/>
      <c r="L346" s="186"/>
    </row>
    <row r="347" spans="1:12">
      <c r="A347" s="23" t="s">
        <v>579</v>
      </c>
      <c r="B347" s="187" t="s">
        <v>78</v>
      </c>
      <c r="C347" s="7" t="s">
        <v>337</v>
      </c>
      <c r="D347" s="22" t="s">
        <v>580</v>
      </c>
      <c r="E347" s="186"/>
      <c r="F347" s="186"/>
      <c r="G347" s="186"/>
      <c r="H347" s="186"/>
      <c r="I347" s="186"/>
      <c r="J347" s="186"/>
      <c r="K347" s="186"/>
      <c r="L347" s="186"/>
    </row>
    <row r="348" spans="1:12">
      <c r="A348" s="8" t="s">
        <v>581</v>
      </c>
      <c r="B348" s="187" t="s">
        <v>73</v>
      </c>
      <c r="C348" s="7" t="s">
        <v>74</v>
      </c>
      <c r="D348" s="22" t="s">
        <v>582</v>
      </c>
      <c r="E348" s="186"/>
      <c r="F348" s="186"/>
      <c r="G348" s="186"/>
      <c r="H348" s="186"/>
      <c r="I348" s="186"/>
      <c r="J348" s="186"/>
      <c r="K348" s="186"/>
      <c r="L348" s="186"/>
    </row>
    <row r="349" spans="1:12">
      <c r="A349" s="8" t="s">
        <v>583</v>
      </c>
      <c r="B349" s="187" t="s">
        <v>78</v>
      </c>
      <c r="C349" s="7" t="s">
        <v>123</v>
      </c>
      <c r="D349" s="22" t="s">
        <v>541</v>
      </c>
      <c r="E349" s="186"/>
      <c r="F349" s="186"/>
      <c r="G349" s="186"/>
      <c r="H349" s="186"/>
      <c r="I349" s="186"/>
      <c r="J349" s="186"/>
      <c r="K349" s="186"/>
      <c r="L349" s="186"/>
    </row>
    <row r="350" spans="1:12">
      <c r="A350" s="8" t="s">
        <v>584</v>
      </c>
      <c r="B350" s="187" t="s">
        <v>78</v>
      </c>
      <c r="C350" s="7" t="s">
        <v>74</v>
      </c>
      <c r="D350" s="22" t="s">
        <v>75</v>
      </c>
      <c r="E350" s="186"/>
      <c r="F350" s="186"/>
      <c r="G350" s="186"/>
      <c r="H350" s="186"/>
      <c r="I350" s="186"/>
      <c r="J350" s="186"/>
      <c r="K350" s="186"/>
      <c r="L350" s="186"/>
    </row>
    <row r="351" spans="1:12">
      <c r="A351" s="23" t="s">
        <v>585</v>
      </c>
      <c r="B351" s="24" t="s">
        <v>78</v>
      </c>
      <c r="C351" s="5" t="s">
        <v>260</v>
      </c>
      <c r="D351" s="22" t="s">
        <v>323</v>
      </c>
      <c r="E351" s="186"/>
      <c r="F351" s="186"/>
      <c r="G351" s="186"/>
      <c r="H351" s="186"/>
      <c r="I351" s="186"/>
      <c r="J351" s="186"/>
      <c r="K351" s="186"/>
      <c r="L351" s="186"/>
    </row>
    <row r="352" spans="1:12">
      <c r="A352" s="8" t="s">
        <v>586</v>
      </c>
      <c r="B352" s="187" t="s">
        <v>78</v>
      </c>
      <c r="C352" s="7" t="s">
        <v>162</v>
      </c>
      <c r="D352" s="22" t="s">
        <v>325</v>
      </c>
    </row>
    <row r="353" spans="1:4">
      <c r="A353" s="8" t="s">
        <v>587</v>
      </c>
      <c r="B353" s="187" t="s">
        <v>78</v>
      </c>
      <c r="C353" s="7" t="s">
        <v>123</v>
      </c>
      <c r="D353" s="22" t="s">
        <v>124</v>
      </c>
    </row>
    <row r="354" spans="1:4">
      <c r="A354" s="23" t="s">
        <v>678</v>
      </c>
      <c r="B354" s="24" t="s">
        <v>78</v>
      </c>
      <c r="C354" s="5" t="s">
        <v>162</v>
      </c>
      <c r="D354" s="22" t="s">
        <v>679</v>
      </c>
    </row>
    <row r="355" spans="1:4">
      <c r="A355" s="8" t="s">
        <v>588</v>
      </c>
      <c r="B355" s="187" t="s">
        <v>78</v>
      </c>
      <c r="C355" s="7" t="s">
        <v>74</v>
      </c>
      <c r="D355" s="22" t="s">
        <v>75</v>
      </c>
    </row>
    <row r="356" spans="1:4">
      <c r="A356" s="8" t="s">
        <v>589</v>
      </c>
      <c r="B356" s="187" t="s">
        <v>78</v>
      </c>
      <c r="C356" s="187" t="s">
        <v>152</v>
      </c>
      <c r="D356" s="22" t="s">
        <v>307</v>
      </c>
    </row>
    <row r="357" spans="1:4">
      <c r="A357" s="8" t="s">
        <v>590</v>
      </c>
      <c r="B357" s="187" t="s">
        <v>78</v>
      </c>
      <c r="C357" s="187" t="s">
        <v>152</v>
      </c>
      <c r="D357" s="22" t="s">
        <v>591</v>
      </c>
    </row>
    <row r="358" spans="1:4">
      <c r="A358" s="8" t="s">
        <v>592</v>
      </c>
      <c r="B358" s="187" t="s">
        <v>78</v>
      </c>
      <c r="C358" s="7" t="s">
        <v>120</v>
      </c>
      <c r="D358" s="22" t="s">
        <v>593</v>
      </c>
    </row>
    <row r="359" spans="1:4">
      <c r="A359" s="23" t="s">
        <v>594</v>
      </c>
      <c r="B359" s="187"/>
      <c r="C359" s="5" t="s">
        <v>120</v>
      </c>
      <c r="D359" s="22" t="s">
        <v>595</v>
      </c>
    </row>
    <row r="360" spans="1:4">
      <c r="A360" s="7" t="s">
        <v>623</v>
      </c>
      <c r="B360" s="24" t="s">
        <v>78</v>
      </c>
      <c r="C360" s="24" t="s">
        <v>203</v>
      </c>
      <c r="D360" s="26" t="s">
        <v>155</v>
      </c>
    </row>
    <row r="361" spans="1:4">
      <c r="A361" s="187" t="s">
        <v>596</v>
      </c>
      <c r="B361" s="187" t="s">
        <v>597</v>
      </c>
      <c r="C361" s="7" t="s">
        <v>162</v>
      </c>
      <c r="D361" s="22" t="s">
        <v>598</v>
      </c>
    </row>
    <row r="362" spans="1:4">
      <c r="A362" s="5" t="s">
        <v>599</v>
      </c>
      <c r="B362" s="5"/>
      <c r="C362" s="5" t="s">
        <v>152</v>
      </c>
      <c r="D362" s="26" t="s">
        <v>600</v>
      </c>
    </row>
    <row r="363" spans="1:4">
      <c r="A363" s="23" t="s">
        <v>601</v>
      </c>
      <c r="B363" s="187" t="s">
        <v>597</v>
      </c>
      <c r="C363" s="7" t="s">
        <v>92</v>
      </c>
      <c r="D363" s="22" t="s">
        <v>602</v>
      </c>
    </row>
    <row r="364" spans="1:4">
      <c r="A364" s="8" t="s">
        <v>603</v>
      </c>
      <c r="B364" s="187" t="s">
        <v>597</v>
      </c>
      <c r="C364" s="7" t="s">
        <v>123</v>
      </c>
      <c r="D364" s="22" t="s">
        <v>604</v>
      </c>
    </row>
    <row r="365" spans="1:4">
      <c r="A365" s="8" t="s">
        <v>605</v>
      </c>
      <c r="B365" s="187" t="s">
        <v>597</v>
      </c>
      <c r="C365" s="7" t="s">
        <v>203</v>
      </c>
      <c r="D365" s="22" t="s">
        <v>252</v>
      </c>
    </row>
    <row r="366" spans="1:4">
      <c r="A366" s="8" t="s">
        <v>965</v>
      </c>
      <c r="B366" s="10" t="s">
        <v>78</v>
      </c>
      <c r="C366" s="5" t="s">
        <v>260</v>
      </c>
      <c r="D366" s="22" t="s">
        <v>966</v>
      </c>
    </row>
    <row r="367" spans="1:4">
      <c r="A367" s="23" t="s">
        <v>606</v>
      </c>
      <c r="B367" s="187" t="s">
        <v>597</v>
      </c>
      <c r="C367" s="7" t="s">
        <v>203</v>
      </c>
      <c r="D367" s="9" t="s">
        <v>607</v>
      </c>
    </row>
    <row r="368" spans="1:4">
      <c r="A368" s="8" t="s">
        <v>608</v>
      </c>
      <c r="B368" s="187" t="s">
        <v>78</v>
      </c>
      <c r="C368" s="7" t="s">
        <v>92</v>
      </c>
      <c r="D368" s="22" t="s">
        <v>98</v>
      </c>
    </row>
    <row r="369" spans="1:4">
      <c r="A369" s="23" t="s">
        <v>609</v>
      </c>
      <c r="B369" s="24" t="s">
        <v>73</v>
      </c>
      <c r="C369" s="5" t="s">
        <v>134</v>
      </c>
      <c r="D369" s="22" t="s">
        <v>429</v>
      </c>
    </row>
    <row r="370" spans="1:4">
      <c r="A370" s="8" t="s">
        <v>610</v>
      </c>
      <c r="B370" s="187" t="s">
        <v>78</v>
      </c>
      <c r="C370" s="7" t="s">
        <v>162</v>
      </c>
      <c r="D370" s="22" t="s">
        <v>611</v>
      </c>
    </row>
    <row r="371" spans="1:4">
      <c r="A371" s="23" t="s">
        <v>612</v>
      </c>
      <c r="B371" s="24" t="s">
        <v>73</v>
      </c>
      <c r="C371" s="5" t="s">
        <v>120</v>
      </c>
      <c r="D371" s="22" t="s">
        <v>613</v>
      </c>
    </row>
    <row r="372" spans="1:4">
      <c r="A372" s="23" t="s">
        <v>614</v>
      </c>
      <c r="B372" s="24"/>
      <c r="C372" s="5" t="s">
        <v>79</v>
      </c>
      <c r="D372" s="22" t="s">
        <v>615</v>
      </c>
    </row>
    <row r="373" spans="1:4">
      <c r="A373" s="8" t="s">
        <v>616</v>
      </c>
      <c r="B373" s="187" t="s">
        <v>597</v>
      </c>
      <c r="C373" s="7" t="s">
        <v>120</v>
      </c>
      <c r="D373" s="22" t="s">
        <v>121</v>
      </c>
    </row>
    <row r="374" spans="1:4">
      <c r="A374" s="23" t="s">
        <v>617</v>
      </c>
      <c r="B374" s="24" t="s">
        <v>73</v>
      </c>
      <c r="C374" s="5" t="s">
        <v>120</v>
      </c>
      <c r="D374" s="22" t="s">
        <v>618</v>
      </c>
    </row>
    <row r="375" spans="1:4">
      <c r="A375" s="23" t="s">
        <v>619</v>
      </c>
      <c r="B375" s="187" t="s">
        <v>78</v>
      </c>
      <c r="C375" s="7" t="s">
        <v>187</v>
      </c>
      <c r="D375" s="22" t="s">
        <v>218</v>
      </c>
    </row>
    <row r="376" spans="1:4">
      <c r="A376" s="8" t="s">
        <v>69</v>
      </c>
      <c r="B376" s="187" t="s">
        <v>78</v>
      </c>
      <c r="C376" s="7" t="s">
        <v>203</v>
      </c>
      <c r="D376" s="22" t="s">
        <v>620</v>
      </c>
    </row>
    <row r="377" spans="1:4" ht="14" thickBot="1">
      <c r="A377" s="32" t="s">
        <v>621</v>
      </c>
      <c r="B377" s="14" t="s">
        <v>78</v>
      </c>
      <c r="C377" s="28" t="s">
        <v>162</v>
      </c>
      <c r="D377" s="29" t="s">
        <v>171</v>
      </c>
    </row>
    <row r="378" spans="1:4">
      <c r="A378" s="33"/>
      <c r="B378" s="33"/>
      <c r="C378" s="33"/>
      <c r="D378" s="33"/>
    </row>
    <row r="379" spans="1:4">
      <c r="A379" s="34"/>
      <c r="B379" s="35"/>
      <c r="C379" s="36"/>
      <c r="D379" s="37"/>
    </row>
    <row r="380" spans="1:4">
      <c r="A380" s="3"/>
      <c r="B380" s="3"/>
      <c r="C380" s="3"/>
      <c r="D380" s="3"/>
    </row>
    <row r="381" spans="1:4">
      <c r="A381" s="3"/>
      <c r="B381" s="3"/>
      <c r="C381" s="3"/>
      <c r="D381" s="3"/>
    </row>
    <row r="382" spans="1:4">
      <c r="A382" s="3"/>
      <c r="B382" s="3"/>
      <c r="C382" s="3"/>
      <c r="D382" s="3"/>
    </row>
    <row r="383" spans="1:4">
      <c r="A383" s="5"/>
      <c r="B383" s="5"/>
      <c r="C383" s="5"/>
      <c r="D383" s="3"/>
    </row>
    <row r="384" spans="1:4">
      <c r="A384" s="5"/>
      <c r="B384" s="5"/>
      <c r="C384" s="5"/>
      <c r="D384" s="5"/>
    </row>
    <row r="385" spans="1:4">
      <c r="A385" s="5"/>
      <c r="B385" s="5"/>
      <c r="C385" s="5"/>
      <c r="D385" s="5"/>
    </row>
    <row r="386" spans="1:4">
      <c r="A386" s="5"/>
      <c r="B386" s="5"/>
      <c r="C386" s="5"/>
      <c r="D386" s="5"/>
    </row>
    <row r="387" spans="1:4">
      <c r="A387" s="5"/>
      <c r="B387" s="5"/>
      <c r="C387" s="5"/>
      <c r="D387" s="5"/>
    </row>
    <row r="388" spans="1:4">
      <c r="A388" s="5"/>
      <c r="B388" s="5"/>
      <c r="C388" s="5"/>
      <c r="D388" s="5"/>
    </row>
    <row r="389" spans="1:4">
      <c r="A389" s="5"/>
      <c r="B389" s="5"/>
      <c r="C389" s="5"/>
      <c r="D389" s="5"/>
    </row>
    <row r="390" spans="1:4">
      <c r="A390" s="5"/>
      <c r="B390" s="5"/>
      <c r="C390" s="5"/>
      <c r="D390" s="5"/>
    </row>
    <row r="391" spans="1:4">
      <c r="A391" s="5"/>
      <c r="B391" s="5"/>
      <c r="C391" s="5"/>
      <c r="D391" s="5"/>
    </row>
    <row r="392" spans="1:4">
      <c r="A392" s="5"/>
      <c r="B392" s="5"/>
      <c r="C392" s="5"/>
      <c r="D392" s="5"/>
    </row>
    <row r="393" spans="1:4">
      <c r="A393" s="5"/>
      <c r="B393" s="5"/>
      <c r="C393" s="5"/>
      <c r="D393" s="5"/>
    </row>
    <row r="394" spans="1:4">
      <c r="A394" s="5"/>
      <c r="B394" s="5"/>
      <c r="C394" s="5"/>
      <c r="D394" s="5"/>
    </row>
    <row r="395" spans="1:4">
      <c r="A395" s="5"/>
      <c r="B395" s="5"/>
      <c r="C395" s="5"/>
      <c r="D395" s="5"/>
    </row>
    <row r="396" spans="1:4">
      <c r="A396" s="5"/>
      <c r="B396" s="5"/>
      <c r="C396" s="5"/>
      <c r="D396" s="5"/>
    </row>
    <row r="397" spans="1:4">
      <c r="A397" s="5"/>
      <c r="B397" s="5"/>
      <c r="C397" s="5"/>
      <c r="D397" s="5"/>
    </row>
    <row r="398" spans="1:4">
      <c r="A398" s="5"/>
      <c r="B398" s="5"/>
      <c r="C398" s="5"/>
      <c r="D398" s="5"/>
    </row>
    <row r="399" spans="1:4">
      <c r="A399" s="5"/>
      <c r="B399" s="5"/>
      <c r="C399" s="5"/>
      <c r="D399" s="5"/>
    </row>
    <row r="400" spans="1:4">
      <c r="A400" s="5"/>
      <c r="B400" s="5"/>
      <c r="C400" s="5"/>
      <c r="D400" s="3"/>
    </row>
    <row r="401" spans="1:4">
      <c r="A401" s="5"/>
      <c r="B401" s="186"/>
      <c r="C401" s="5"/>
      <c r="D401" s="3"/>
    </row>
    <row r="402" spans="1:4">
      <c r="A402" s="5"/>
      <c r="B402" s="186"/>
      <c r="C402" s="5"/>
      <c r="D402" s="3"/>
    </row>
    <row r="403" spans="1:4">
      <c r="A403" s="8"/>
      <c r="B403" s="186"/>
      <c r="C403" s="187"/>
      <c r="D403" s="187"/>
    </row>
    <row r="404" spans="1:4">
      <c r="A404" s="25"/>
      <c r="B404" s="186"/>
      <c r="C404" s="24"/>
      <c r="D404" s="24"/>
    </row>
    <row r="405" spans="1:4">
      <c r="A405" s="24"/>
      <c r="B405" s="186"/>
      <c r="C405" s="24"/>
      <c r="D405" s="24"/>
    </row>
  </sheetData>
  <sortState ref="A2:D408">
    <sortCondition ref="A2:A408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Hello Fresh</vt:lpstr>
      <vt:lpstr>Revenue</vt:lpstr>
      <vt:lpstr>Approved</vt:lpstr>
      <vt:lpstr>Database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Nicola Baines</dc:creator>
  <cp:keywords/>
  <dc:description/>
  <cp:lastModifiedBy>Hayley Bennett</cp:lastModifiedBy>
  <cp:revision/>
  <dcterms:created xsi:type="dcterms:W3CDTF">2010-11-11T15:49:24Z</dcterms:created>
  <dcterms:modified xsi:type="dcterms:W3CDTF">2017-09-26T15:33:07Z</dcterms:modified>
  <cp:category/>
  <cp:contentStatus/>
</cp:coreProperties>
</file>