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StaffRequest\"/>
    </mc:Choice>
  </mc:AlternateContent>
  <xr:revisionPtr revIDLastSave="0" documentId="8_{5F4E4E22-0018-4F2C-B2A3-B6525ED78504}" xr6:coauthVersionLast="36" xr6:coauthVersionMax="36" xr10:uidLastSave="{00000000-0000-0000-0000-000000000000}"/>
  <bookViews>
    <workbookView xWindow="0" yWindow="0" windowWidth="28800" windowHeight="12225" activeTab="3" xr2:uid="{8A2B4D11-A148-4B1A-9520-0441838CFC91}"/>
  </bookViews>
  <sheets>
    <sheet name="Sheet2" sheetId="1" r:id="rId1"/>
    <sheet name="Sheet3" sheetId="2" r:id="rId2"/>
    <sheet name="R_D_April" sheetId="3" r:id="rId3"/>
    <sheet name="August note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23" i="4" l="1"/>
  <c r="Y36" i="4" l="1"/>
  <c r="AA36" i="4" s="1"/>
  <c r="AA33" i="4"/>
  <c r="AA34" i="4"/>
  <c r="AA35" i="4"/>
  <c r="AA32" i="4"/>
  <c r="Y32" i="4"/>
  <c r="Y33" i="4"/>
  <c r="Y34" i="4"/>
  <c r="Y35" i="4"/>
  <c r="Z37" i="4"/>
  <c r="X37" i="4"/>
  <c r="Y39" i="4" s="1"/>
  <c r="Z39" i="4" s="1"/>
  <c r="T33" i="4"/>
  <c r="T37" i="4" s="1"/>
  <c r="T34" i="4"/>
  <c r="T35" i="4"/>
  <c r="T32" i="4"/>
  <c r="T40" i="4"/>
  <c r="U40" i="4" s="1"/>
  <c r="V37" i="4"/>
  <c r="U37" i="4"/>
  <c r="S37" i="4"/>
  <c r="O40" i="4"/>
  <c r="P40" i="4"/>
  <c r="K35" i="4"/>
  <c r="L35" i="4" s="1"/>
  <c r="N49" i="4"/>
  <c r="N48" i="4"/>
  <c r="N47" i="4"/>
  <c r="I48" i="4"/>
  <c r="I47" i="4"/>
  <c r="I46" i="4"/>
  <c r="I45" i="4"/>
  <c r="D46" i="4"/>
  <c r="D45" i="4"/>
  <c r="E37" i="4"/>
  <c r="F37" i="4"/>
  <c r="B23" i="4"/>
  <c r="F53" i="4"/>
  <c r="P50" i="4"/>
  <c r="O50" i="4"/>
  <c r="J50" i="4"/>
  <c r="G50" i="4"/>
  <c r="F50" i="4"/>
  <c r="E50" i="4"/>
  <c r="Q49" i="4"/>
  <c r="K49" i="4"/>
  <c r="L49" i="4" s="1"/>
  <c r="G49" i="4"/>
  <c r="Q48" i="4"/>
  <c r="K48" i="4"/>
  <c r="L48" i="4" s="1"/>
  <c r="G48" i="4"/>
  <c r="Q47" i="4"/>
  <c r="K47" i="4"/>
  <c r="L47" i="4" s="1"/>
  <c r="G47" i="4"/>
  <c r="Q46" i="4"/>
  <c r="Q50" i="4" s="1"/>
  <c r="O53" i="4" s="1"/>
  <c r="P53" i="4" s="1"/>
  <c r="K46" i="4"/>
  <c r="L46" i="4" s="1"/>
  <c r="G46" i="4"/>
  <c r="Q45" i="4"/>
  <c r="K45" i="4"/>
  <c r="K50" i="4" s="1"/>
  <c r="G45" i="4"/>
  <c r="F40" i="4"/>
  <c r="P37" i="4"/>
  <c r="O37" i="4"/>
  <c r="J37" i="4"/>
  <c r="Q35" i="4"/>
  <c r="G35" i="4"/>
  <c r="Q34" i="4"/>
  <c r="K34" i="4"/>
  <c r="L34" i="4" s="1"/>
  <c r="G34" i="4"/>
  <c r="Q33" i="4"/>
  <c r="K33" i="4"/>
  <c r="G33" i="4"/>
  <c r="Q32" i="4"/>
  <c r="K32" i="4"/>
  <c r="L32" i="4" s="1"/>
  <c r="G32" i="4"/>
  <c r="G37" i="4" s="1"/>
  <c r="F27" i="4"/>
  <c r="E26" i="4"/>
  <c r="F26" i="4" s="1"/>
  <c r="P24" i="4"/>
  <c r="O24" i="4"/>
  <c r="N24" i="4"/>
  <c r="O26" i="4" s="1"/>
  <c r="P26" i="4" s="1"/>
  <c r="J24" i="4"/>
  <c r="J26" i="4" s="1"/>
  <c r="K26" i="4" s="1"/>
  <c r="I24" i="4"/>
  <c r="G24" i="4"/>
  <c r="F24" i="4"/>
  <c r="E24" i="4"/>
  <c r="D24" i="4"/>
  <c r="Q21" i="4"/>
  <c r="K21" i="4"/>
  <c r="L21" i="4" s="1"/>
  <c r="G21" i="4"/>
  <c r="Q20" i="4"/>
  <c r="Q24" i="4" s="1"/>
  <c r="O27" i="4" s="1"/>
  <c r="P27" i="4" s="1"/>
  <c r="L20" i="4"/>
  <c r="K20" i="4"/>
  <c r="G20" i="4"/>
  <c r="Q19" i="4"/>
  <c r="K19" i="4"/>
  <c r="K24" i="4" s="1"/>
  <c r="G19" i="4"/>
  <c r="F12" i="4"/>
  <c r="O9" i="4"/>
  <c r="N9" i="4"/>
  <c r="O11" i="4" s="1"/>
  <c r="P11" i="4" s="1"/>
  <c r="J9" i="4"/>
  <c r="J11" i="4" s="1"/>
  <c r="K11" i="4" s="1"/>
  <c r="I9" i="4"/>
  <c r="F9" i="4"/>
  <c r="E9" i="4"/>
  <c r="E11" i="4" s="1"/>
  <c r="F11" i="4" s="1"/>
  <c r="D9" i="4"/>
  <c r="G6" i="4"/>
  <c r="P5" i="4"/>
  <c r="Q5" i="4" s="1"/>
  <c r="K5" i="4"/>
  <c r="L5" i="4" s="1"/>
  <c r="G5" i="4"/>
  <c r="G9" i="4" s="1"/>
  <c r="B5" i="4"/>
  <c r="N46" i="4" s="1"/>
  <c r="P4" i="4"/>
  <c r="Q4" i="4" s="1"/>
  <c r="K4" i="4"/>
  <c r="K9" i="4" s="1"/>
  <c r="G4" i="4"/>
  <c r="B4" i="4"/>
  <c r="I35" i="4" s="1"/>
  <c r="B3" i="4"/>
  <c r="B2" i="4"/>
  <c r="T39" i="4" l="1"/>
  <c r="U39" i="4" s="1"/>
  <c r="D32" i="4"/>
  <c r="N32" i="4"/>
  <c r="D35" i="4"/>
  <c r="N33" i="4"/>
  <c r="I33" i="4"/>
  <c r="I37" i="4" s="1"/>
  <c r="J39" i="4" s="1"/>
  <c r="K39" i="4" s="1"/>
  <c r="D49" i="4"/>
  <c r="I49" i="4"/>
  <c r="I50" i="4" s="1"/>
  <c r="D50" i="4"/>
  <c r="E52" i="4" s="1"/>
  <c r="F52" i="4" s="1"/>
  <c r="D34" i="4"/>
  <c r="N34" i="4"/>
  <c r="D33" i="4"/>
  <c r="N35" i="4"/>
  <c r="N37" i="4" s="1"/>
  <c r="O39" i="4" s="1"/>
  <c r="P39" i="4" s="1"/>
  <c r="I32" i="4"/>
  <c r="I34" i="4"/>
  <c r="D48" i="4"/>
  <c r="N45" i="4"/>
  <c r="N50" i="4" s="1"/>
  <c r="O52" i="4" s="1"/>
  <c r="P52" i="4" s="1"/>
  <c r="D47" i="4"/>
  <c r="AA37" i="4"/>
  <c r="Y40" i="4" s="1"/>
  <c r="Z40" i="4" s="1"/>
  <c r="Y37" i="4"/>
  <c r="Q37" i="4"/>
  <c r="K37" i="4"/>
  <c r="J52" i="4"/>
  <c r="K52" i="4" s="1"/>
  <c r="Q9" i="4"/>
  <c r="O12" i="4" s="1"/>
  <c r="P12" i="4" s="1"/>
  <c r="L4" i="4"/>
  <c r="L9" i="4" s="1"/>
  <c r="J12" i="4" s="1"/>
  <c r="K12" i="4" s="1"/>
  <c r="L33" i="4"/>
  <c r="L37" i="4" s="1"/>
  <c r="J40" i="4" s="1"/>
  <c r="K40" i="4" s="1"/>
  <c r="L19" i="4"/>
  <c r="L24" i="4" s="1"/>
  <c r="J27" i="4" s="1"/>
  <c r="K27" i="4" s="1"/>
  <c r="P9" i="4"/>
  <c r="L45" i="4"/>
  <c r="L50" i="4" s="1"/>
  <c r="J53" i="4" s="1"/>
  <c r="K53" i="4" s="1"/>
  <c r="E10" i="3"/>
  <c r="C10" i="3"/>
  <c r="C11" i="3" s="1"/>
  <c r="I8" i="3"/>
  <c r="E8" i="3"/>
  <c r="C8" i="3"/>
  <c r="H7" i="3"/>
  <c r="H6" i="3"/>
  <c r="H5" i="3"/>
  <c r="H4" i="3"/>
  <c r="H8" i="3" s="1"/>
  <c r="B4" i="3"/>
  <c r="D37" i="4" l="1"/>
  <c r="E39" i="4" s="1"/>
  <c r="F39" i="4" s="1"/>
  <c r="E12" i="3"/>
  <c r="E13" i="3" s="1"/>
  <c r="J8" i="3"/>
  <c r="F6" i="2"/>
  <c r="F11" i="2" s="1"/>
  <c r="F7" i="2"/>
  <c r="F8" i="2"/>
  <c r="C11" i="2"/>
  <c r="D11" i="2"/>
  <c r="E11" i="2"/>
  <c r="D13" i="2"/>
  <c r="E13" i="2"/>
  <c r="E14" i="2"/>
  <c r="B2" i="1"/>
  <c r="B3" i="1"/>
  <c r="B4" i="1"/>
  <c r="G4" i="1"/>
  <c r="K4" i="1"/>
  <c r="L4" i="1"/>
  <c r="P4" i="1"/>
  <c r="P9" i="1" s="1"/>
  <c r="Q4" i="1"/>
  <c r="Q9" i="1" s="1"/>
  <c r="O12" i="1" s="1"/>
  <c r="P12" i="1" s="1"/>
  <c r="B5" i="1"/>
  <c r="G5" i="1"/>
  <c r="G9" i="1" s="1"/>
  <c r="K5" i="1"/>
  <c r="L5" i="1" s="1"/>
  <c r="L9" i="1" s="1"/>
  <c r="J12" i="1" s="1"/>
  <c r="K12" i="1" s="1"/>
  <c r="P5" i="1"/>
  <c r="Q5" i="1"/>
  <c r="G6" i="1"/>
  <c r="D9" i="1"/>
  <c r="E11" i="1" s="1"/>
  <c r="F11" i="1" s="1"/>
  <c r="E9" i="1"/>
  <c r="F9" i="1"/>
  <c r="I9" i="1"/>
  <c r="J9" i="1"/>
  <c r="K9" i="1"/>
  <c r="N9" i="1"/>
  <c r="O11" i="1" s="1"/>
  <c r="P11" i="1" s="1"/>
  <c r="O9" i="1"/>
  <c r="J11" i="1"/>
  <c r="K11" i="1"/>
  <c r="F12" i="1"/>
  <c r="G19" i="1"/>
  <c r="G24" i="1" s="1"/>
  <c r="K19" i="1"/>
  <c r="L19" i="1" s="1"/>
  <c r="Q19" i="1"/>
  <c r="G20" i="1"/>
  <c r="K20" i="1"/>
  <c r="L20" i="1" s="1"/>
  <c r="Q20" i="1"/>
  <c r="G21" i="1"/>
  <c r="K21" i="1"/>
  <c r="L21" i="1" s="1"/>
  <c r="Q21" i="1"/>
  <c r="D24" i="1"/>
  <c r="E24" i="1"/>
  <c r="F24" i="1"/>
  <c r="I24" i="1"/>
  <c r="J24" i="1"/>
  <c r="J26" i="1" s="1"/>
  <c r="K26" i="1" s="1"/>
  <c r="N24" i="1"/>
  <c r="O24" i="1"/>
  <c r="P24" i="1"/>
  <c r="Q24" i="1"/>
  <c r="E26" i="1"/>
  <c r="F26" i="1"/>
  <c r="O26" i="1"/>
  <c r="P26" i="1" s="1"/>
  <c r="F27" i="1"/>
  <c r="O27" i="1"/>
  <c r="P27" i="1" s="1"/>
  <c r="G32" i="1"/>
  <c r="G37" i="1" s="1"/>
  <c r="K32" i="1"/>
  <c r="L32" i="1" s="1"/>
  <c r="Q32" i="1"/>
  <c r="G33" i="1"/>
  <c r="K33" i="1"/>
  <c r="L33" i="1"/>
  <c r="Q33" i="1"/>
  <c r="G34" i="1"/>
  <c r="K34" i="1"/>
  <c r="L34" i="1" s="1"/>
  <c r="Q34" i="1"/>
  <c r="G35" i="1"/>
  <c r="K35" i="1"/>
  <c r="L35" i="1"/>
  <c r="Q35" i="1"/>
  <c r="D37" i="1"/>
  <c r="E37" i="1"/>
  <c r="F37" i="1"/>
  <c r="I37" i="1"/>
  <c r="J37" i="1"/>
  <c r="K37" i="1"/>
  <c r="N37" i="1"/>
  <c r="O39" i="1" s="1"/>
  <c r="P39" i="1" s="1"/>
  <c r="O37" i="1"/>
  <c r="P37" i="1"/>
  <c r="Q37" i="1"/>
  <c r="E39" i="1"/>
  <c r="F39" i="1"/>
  <c r="J39" i="1"/>
  <c r="K39" i="1" s="1"/>
  <c r="F40" i="1"/>
  <c r="O40" i="1"/>
  <c r="P40" i="1"/>
  <c r="G45" i="1"/>
  <c r="K45" i="1"/>
  <c r="L45" i="1" s="1"/>
  <c r="L50" i="1" s="1"/>
  <c r="J53" i="1" s="1"/>
  <c r="K53" i="1" s="1"/>
  <c r="Q45" i="1"/>
  <c r="G46" i="1"/>
  <c r="K46" i="1"/>
  <c r="L46" i="1"/>
  <c r="Q46" i="1"/>
  <c r="Q50" i="1" s="1"/>
  <c r="O53" i="1" s="1"/>
  <c r="P53" i="1" s="1"/>
  <c r="G47" i="1"/>
  <c r="K47" i="1"/>
  <c r="L47" i="1" s="1"/>
  <c r="Q47" i="1"/>
  <c r="G48" i="1"/>
  <c r="K48" i="1"/>
  <c r="L48" i="1"/>
  <c r="Q48" i="1"/>
  <c r="G49" i="1"/>
  <c r="K49" i="1"/>
  <c r="L49" i="1" s="1"/>
  <c r="Q49" i="1"/>
  <c r="D50" i="1"/>
  <c r="E50" i="1"/>
  <c r="E52" i="1" s="1"/>
  <c r="F52" i="1" s="1"/>
  <c r="F50" i="1"/>
  <c r="G50" i="1"/>
  <c r="I50" i="1"/>
  <c r="J50" i="1"/>
  <c r="J52" i="1" s="1"/>
  <c r="K52" i="1" s="1"/>
  <c r="N50" i="1"/>
  <c r="O50" i="1"/>
  <c r="O52" i="1" s="1"/>
  <c r="P52" i="1" s="1"/>
  <c r="P50" i="1"/>
  <c r="F53" i="1"/>
  <c r="L24" i="1" l="1"/>
  <c r="J27" i="1" s="1"/>
  <c r="K27" i="1" s="1"/>
  <c r="L37" i="1"/>
  <c r="J40" i="1" s="1"/>
  <c r="K40" i="1" s="1"/>
  <c r="K50" i="1"/>
  <c r="K24" i="1"/>
</calcChain>
</file>

<file path=xl/sharedStrings.xml><?xml version="1.0" encoding="utf-8"?>
<sst xmlns="http://schemas.openxmlformats.org/spreadsheetml/2006/main" count="219" uniqueCount="35">
  <si>
    <t>TSW GP</t>
  </si>
  <si>
    <t>Boden GP</t>
  </si>
  <si>
    <t>Client Cost</t>
  </si>
  <si>
    <t>Media Cost</t>
  </si>
  <si>
    <t>Production Cost</t>
  </si>
  <si>
    <t>Goal 4 Slots</t>
  </si>
  <si>
    <t>Min Goal 4 Slots</t>
  </si>
  <si>
    <t>BARE FUCKING MIN 5 Slots</t>
  </si>
  <si>
    <t>BARE FUCKING MIN 4 Slots</t>
  </si>
  <si>
    <t>Goal 3 Slots</t>
  </si>
  <si>
    <t>Min Goal 3 Slots</t>
  </si>
  <si>
    <t>BARE FUCKING MIN 3 Slots</t>
  </si>
  <si>
    <t xml:space="preserve">`= Client Cost @ 15% </t>
  </si>
  <si>
    <t>`= Client Cost - Media Cost</t>
  </si>
  <si>
    <t>Client Paying =&gt; 29</t>
  </si>
  <si>
    <t>Client Paying &lt; 29</t>
  </si>
  <si>
    <t>TSW GP Rules</t>
  </si>
  <si>
    <t>Goal 2 Slots</t>
  </si>
  <si>
    <t>Min Goal 2 Slots</t>
  </si>
  <si>
    <t>BARE FUCKING MIN 2 Slots</t>
  </si>
  <si>
    <t>Slots</t>
  </si>
  <si>
    <t>April</t>
  </si>
  <si>
    <t>Distribution</t>
  </si>
  <si>
    <t>Print</t>
  </si>
  <si>
    <t>NET</t>
  </si>
  <si>
    <t>Gross</t>
  </si>
  <si>
    <t>Net</t>
  </si>
  <si>
    <t>Bl</t>
  </si>
  <si>
    <t>LP</t>
  </si>
  <si>
    <t>amora</t>
  </si>
  <si>
    <t>BC</t>
  </si>
  <si>
    <t>GP</t>
  </si>
  <si>
    <t>Min Goal 5 Slots</t>
  </si>
  <si>
    <t>Goal 5 Slots</t>
  </si>
  <si>
    <t>August New Production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</si>
</sst>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1"/>
    <xf numFmtId="0" fontId="5" fillId="0" borderId="0" xfId="0" applyFont="1"/>
    <xf numFmtId="0" fontId="4" fillId="0" borderId="0" xfId="0" applyFont="1"/>
    <xf numFmtId="0" fontId="6" fillId="2" borderId="0" xfId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0" xfId="0" applyFill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02A6-8F5F-4829-AC12-B485CBD9E068}">
  <dimension ref="A1:Q53"/>
  <sheetViews>
    <sheetView topLeftCell="A25" zoomScale="110" zoomScaleNormal="110" workbookViewId="0">
      <selection activeCell="A50" sqref="A50"/>
    </sheetView>
  </sheetViews>
  <sheetFormatPr defaultRowHeight="15" x14ac:dyDescent="0.25"/>
  <cols>
    <col min="1" max="1" width="24.42578125" bestFit="1" customWidth="1"/>
    <col min="2" max="2" width="19.5703125" bestFit="1" customWidth="1"/>
    <col min="4" max="4" width="15.140625" bestFit="1" customWidth="1"/>
    <col min="5" max="5" width="10.85546875" customWidth="1"/>
    <col min="6" max="6" width="10.5703125" bestFit="1" customWidth="1"/>
    <col min="7" max="7" width="7.7109375" bestFit="1" customWidth="1"/>
    <col min="9" max="9" width="15.140625" bestFit="1" customWidth="1"/>
    <col min="10" max="10" width="15.42578125" bestFit="1" customWidth="1"/>
    <col min="11" max="11" width="10.5703125" bestFit="1" customWidth="1"/>
    <col min="14" max="14" width="15.140625" bestFit="1" customWidth="1"/>
    <col min="15" max="15" width="16" customWidth="1"/>
    <col min="16" max="16" width="10.5703125" bestFit="1" customWidth="1"/>
  </cols>
  <sheetData>
    <row r="1" spans="1:17" x14ac:dyDescent="0.25">
      <c r="A1" t="s">
        <v>20</v>
      </c>
      <c r="E1" s="1" t="s">
        <v>19</v>
      </c>
      <c r="J1" s="1" t="s">
        <v>18</v>
      </c>
      <c r="O1" s="1" t="s">
        <v>17</v>
      </c>
    </row>
    <row r="2" spans="1:17" x14ac:dyDescent="0.25">
      <c r="A2">
        <v>2</v>
      </c>
      <c r="B2">
        <f>A6/A2</f>
        <v>34</v>
      </c>
    </row>
    <row r="3" spans="1:17" x14ac:dyDescent="0.25">
      <c r="A3">
        <v>3</v>
      </c>
      <c r="B3">
        <f>A6/3</f>
        <v>22.666666666666668</v>
      </c>
      <c r="D3" t="s">
        <v>4</v>
      </c>
      <c r="E3" t="s">
        <v>3</v>
      </c>
      <c r="F3" t="s">
        <v>2</v>
      </c>
      <c r="G3" t="s">
        <v>0</v>
      </c>
      <c r="I3" t="s">
        <v>4</v>
      </c>
      <c r="J3" t="s">
        <v>3</v>
      </c>
      <c r="K3" t="s">
        <v>2</v>
      </c>
      <c r="L3" t="s">
        <v>0</v>
      </c>
      <c r="N3" t="s">
        <v>4</v>
      </c>
      <c r="O3" t="s">
        <v>3</v>
      </c>
      <c r="P3" t="s">
        <v>2</v>
      </c>
      <c r="Q3" t="s">
        <v>0</v>
      </c>
    </row>
    <row r="4" spans="1:17" x14ac:dyDescent="0.25">
      <c r="A4">
        <v>4</v>
      </c>
      <c r="B4">
        <f>A6/A4</f>
        <v>17</v>
      </c>
      <c r="D4">
        <v>34</v>
      </c>
      <c r="E4">
        <v>34</v>
      </c>
      <c r="F4">
        <v>34</v>
      </c>
      <c r="G4">
        <f>F4-E4</f>
        <v>0</v>
      </c>
      <c r="I4">
        <v>34</v>
      </c>
      <c r="J4">
        <v>37</v>
      </c>
      <c r="K4">
        <f>J4*1.1</f>
        <v>40.700000000000003</v>
      </c>
      <c r="L4">
        <f>K4-J4</f>
        <v>3.7000000000000028</v>
      </c>
      <c r="N4">
        <v>34</v>
      </c>
      <c r="O4">
        <v>37</v>
      </c>
      <c r="P4">
        <f>O4*1.1</f>
        <v>40.700000000000003</v>
      </c>
      <c r="Q4">
        <f>P4-O4</f>
        <v>3.7000000000000028</v>
      </c>
    </row>
    <row r="5" spans="1:17" x14ac:dyDescent="0.25">
      <c r="A5">
        <v>5</v>
      </c>
      <c r="B5">
        <f>A6/A5</f>
        <v>13.6</v>
      </c>
      <c r="D5">
        <v>34</v>
      </c>
      <c r="E5">
        <v>34</v>
      </c>
      <c r="F5">
        <v>34</v>
      </c>
      <c r="G5">
        <f>F5-E5</f>
        <v>0</v>
      </c>
      <c r="I5">
        <v>34</v>
      </c>
      <c r="J5">
        <v>37</v>
      </c>
      <c r="K5">
        <f>J5*1.1</f>
        <v>40.700000000000003</v>
      </c>
      <c r="L5">
        <f>K5-J5</f>
        <v>3.7000000000000028</v>
      </c>
      <c r="N5">
        <v>34</v>
      </c>
      <c r="O5">
        <v>37</v>
      </c>
      <c r="P5">
        <f>O5*1.1</f>
        <v>40.700000000000003</v>
      </c>
      <c r="Q5">
        <f>P5-O5</f>
        <v>3.7000000000000028</v>
      </c>
    </row>
    <row r="6" spans="1:17" x14ac:dyDescent="0.25">
      <c r="A6">
        <v>68</v>
      </c>
      <c r="G6">
        <f>F6*0.1</f>
        <v>0</v>
      </c>
    </row>
    <row r="9" spans="1:17" x14ac:dyDescent="0.25">
      <c r="D9">
        <f>SUM(D4:D8)</f>
        <v>68</v>
      </c>
      <c r="E9">
        <f>SUM(E4:E8)</f>
        <v>68</v>
      </c>
      <c r="F9">
        <f>SUM(F4:F8)</f>
        <v>68</v>
      </c>
      <c r="G9">
        <f>SUM(G4:G8)</f>
        <v>0</v>
      </c>
      <c r="I9">
        <f>SUM(I4:I8)</f>
        <v>68</v>
      </c>
      <c r="J9">
        <f>SUM(J4:J8)</f>
        <v>74</v>
      </c>
      <c r="K9">
        <f>SUM(K4:K8)</f>
        <v>81.400000000000006</v>
      </c>
      <c r="L9">
        <f>SUM(L4:L8)</f>
        <v>7.4000000000000057</v>
      </c>
      <c r="N9">
        <f>SUM(N4:N8)</f>
        <v>68</v>
      </c>
      <c r="O9">
        <f>SUM(O4:O8)</f>
        <v>74</v>
      </c>
      <c r="P9">
        <f>SUM(P4:P8)</f>
        <v>81.400000000000006</v>
      </c>
      <c r="Q9">
        <f>SUM(Q4:Q8)</f>
        <v>7.4000000000000057</v>
      </c>
    </row>
    <row r="11" spans="1:17" x14ac:dyDescent="0.25">
      <c r="D11" t="s">
        <v>1</v>
      </c>
      <c r="E11">
        <f>E9-D9</f>
        <v>0</v>
      </c>
      <c r="F11">
        <f>E11*50</f>
        <v>0</v>
      </c>
      <c r="I11" t="s">
        <v>1</v>
      </c>
      <c r="J11">
        <f>J9-I9</f>
        <v>6</v>
      </c>
      <c r="K11">
        <f>J11*50</f>
        <v>300</v>
      </c>
      <c r="N11" t="s">
        <v>1</v>
      </c>
      <c r="O11">
        <f>O9-N9</f>
        <v>6</v>
      </c>
      <c r="P11">
        <f>O11*50</f>
        <v>300</v>
      </c>
    </row>
    <row r="12" spans="1:17" x14ac:dyDescent="0.25">
      <c r="D12" t="s">
        <v>0</v>
      </c>
      <c r="F12">
        <f>E12*50</f>
        <v>0</v>
      </c>
      <c r="I12" t="s">
        <v>0</v>
      </c>
      <c r="J12">
        <f>L9</f>
        <v>7.4000000000000057</v>
      </c>
      <c r="K12">
        <f>J12*50</f>
        <v>370.00000000000028</v>
      </c>
      <c r="N12" t="s">
        <v>0</v>
      </c>
      <c r="O12">
        <f>Q9</f>
        <v>7.4000000000000057</v>
      </c>
      <c r="P12">
        <f>O12*50</f>
        <v>370.00000000000028</v>
      </c>
    </row>
    <row r="13" spans="1:17" x14ac:dyDescent="0.25">
      <c r="A13" t="s">
        <v>16</v>
      </c>
    </row>
    <row r="14" spans="1:17" x14ac:dyDescent="0.25">
      <c r="A14" t="s">
        <v>15</v>
      </c>
      <c r="B14" t="s">
        <v>14</v>
      </c>
    </row>
    <row r="15" spans="1:17" x14ac:dyDescent="0.25">
      <c r="A15" t="s">
        <v>13</v>
      </c>
      <c r="B15" t="s">
        <v>12</v>
      </c>
    </row>
    <row r="16" spans="1:17" x14ac:dyDescent="0.25">
      <c r="E16" s="1" t="s">
        <v>11</v>
      </c>
      <c r="J16" s="1" t="s">
        <v>10</v>
      </c>
      <c r="O16" s="1" t="s">
        <v>9</v>
      </c>
    </row>
    <row r="18" spans="4:17" x14ac:dyDescent="0.25">
      <c r="D18" t="s">
        <v>4</v>
      </c>
      <c r="E18" t="s">
        <v>3</v>
      </c>
      <c r="F18" t="s">
        <v>2</v>
      </c>
      <c r="G18" t="s">
        <v>0</v>
      </c>
      <c r="I18" t="s">
        <v>4</v>
      </c>
      <c r="J18" t="s">
        <v>3</v>
      </c>
      <c r="K18" t="s">
        <v>2</v>
      </c>
      <c r="L18" t="s">
        <v>0</v>
      </c>
      <c r="N18" t="s">
        <v>4</v>
      </c>
      <c r="O18" t="s">
        <v>3</v>
      </c>
      <c r="P18" t="s">
        <v>2</v>
      </c>
      <c r="Q18" t="s">
        <v>0</v>
      </c>
    </row>
    <row r="19" spans="4:17" x14ac:dyDescent="0.25">
      <c r="D19">
        <v>23</v>
      </c>
      <c r="E19">
        <v>23</v>
      </c>
      <c r="F19">
        <v>23</v>
      </c>
      <c r="G19">
        <f>F19-E19</f>
        <v>0</v>
      </c>
      <c r="I19">
        <v>23</v>
      </c>
      <c r="J19">
        <v>25</v>
      </c>
      <c r="K19">
        <f>J19*1.1</f>
        <v>27.500000000000004</v>
      </c>
      <c r="L19">
        <f>K19-J19</f>
        <v>2.5000000000000036</v>
      </c>
      <c r="N19">
        <v>23</v>
      </c>
      <c r="O19">
        <v>25</v>
      </c>
      <c r="P19">
        <v>30</v>
      </c>
      <c r="Q19">
        <f>P19-O19</f>
        <v>5</v>
      </c>
    </row>
    <row r="20" spans="4:17" x14ac:dyDescent="0.25">
      <c r="D20">
        <v>23</v>
      </c>
      <c r="E20">
        <v>23</v>
      </c>
      <c r="F20">
        <v>23</v>
      </c>
      <c r="G20">
        <f>F20-E20</f>
        <v>0</v>
      </c>
      <c r="I20">
        <v>23</v>
      </c>
      <c r="J20">
        <v>25</v>
      </c>
      <c r="K20">
        <f>J20*1.1</f>
        <v>27.500000000000004</v>
      </c>
      <c r="L20">
        <f>K20-J20</f>
        <v>2.5000000000000036</v>
      </c>
      <c r="N20">
        <v>23</v>
      </c>
      <c r="O20">
        <v>25</v>
      </c>
      <c r="P20">
        <v>30</v>
      </c>
      <c r="Q20">
        <f>P20-O20</f>
        <v>5</v>
      </c>
    </row>
    <row r="21" spans="4:17" x14ac:dyDescent="0.25">
      <c r="D21">
        <v>23</v>
      </c>
      <c r="E21">
        <v>23</v>
      </c>
      <c r="F21">
        <v>23</v>
      </c>
      <c r="G21">
        <f>F21-E21</f>
        <v>0</v>
      </c>
      <c r="I21">
        <v>23</v>
      </c>
      <c r="J21">
        <v>25</v>
      </c>
      <c r="K21">
        <f>J21*1.1</f>
        <v>27.500000000000004</v>
      </c>
      <c r="L21">
        <f>K21-J21</f>
        <v>2.5000000000000036</v>
      </c>
      <c r="N21">
        <v>23</v>
      </c>
      <c r="O21">
        <v>25</v>
      </c>
      <c r="P21">
        <v>30</v>
      </c>
      <c r="Q21">
        <f>P21-O21</f>
        <v>5</v>
      </c>
    </row>
    <row r="24" spans="4:17" x14ac:dyDescent="0.25">
      <c r="D24">
        <f>SUM(D19:D23)</f>
        <v>69</v>
      </c>
      <c r="E24">
        <f>SUM(E19:E23)</f>
        <v>69</v>
      </c>
      <c r="F24">
        <f>SUM(F19:F23)</f>
        <v>69</v>
      </c>
      <c r="G24">
        <f>SUM(G19:G23)</f>
        <v>0</v>
      </c>
      <c r="I24">
        <f>SUM(I19:I23)</f>
        <v>69</v>
      </c>
      <c r="J24">
        <f>SUM(J19:J23)</f>
        <v>75</v>
      </c>
      <c r="K24">
        <f>SUM(K19:K23)</f>
        <v>82.500000000000014</v>
      </c>
      <c r="L24">
        <f>SUM(L19:L23)</f>
        <v>7.5000000000000107</v>
      </c>
      <c r="N24">
        <f>SUM(N19:N23)</f>
        <v>69</v>
      </c>
      <c r="O24">
        <f>SUM(O19:O23)</f>
        <v>75</v>
      </c>
      <c r="P24">
        <f>SUM(P19:P23)</f>
        <v>90</v>
      </c>
      <c r="Q24">
        <f>SUM(Q19:Q23)</f>
        <v>15</v>
      </c>
    </row>
    <row r="26" spans="4:17" x14ac:dyDescent="0.25">
      <c r="D26" t="s">
        <v>1</v>
      </c>
      <c r="E26">
        <f>E24-D24</f>
        <v>0</v>
      </c>
      <c r="F26">
        <f>E26*50</f>
        <v>0</v>
      </c>
      <c r="I26" t="s">
        <v>1</v>
      </c>
      <c r="J26">
        <f>J24-I24</f>
        <v>6</v>
      </c>
      <c r="K26">
        <f>J26*50</f>
        <v>300</v>
      </c>
      <c r="N26" t="s">
        <v>1</v>
      </c>
      <c r="O26">
        <f>O24-N24</f>
        <v>6</v>
      </c>
      <c r="P26">
        <f>O26*50</f>
        <v>300</v>
      </c>
    </row>
    <row r="27" spans="4:17" x14ac:dyDescent="0.25">
      <c r="D27" t="s">
        <v>0</v>
      </c>
      <c r="F27">
        <f>E27*50</f>
        <v>0</v>
      </c>
      <c r="I27" t="s">
        <v>0</v>
      </c>
      <c r="J27">
        <f>L24</f>
        <v>7.5000000000000107</v>
      </c>
      <c r="K27">
        <f>J27*50</f>
        <v>375.00000000000051</v>
      </c>
      <c r="N27" t="s">
        <v>0</v>
      </c>
      <c r="O27">
        <f>Q24</f>
        <v>15</v>
      </c>
      <c r="P27">
        <f>O27*50</f>
        <v>750</v>
      </c>
    </row>
    <row r="29" spans="4:17" x14ac:dyDescent="0.25">
      <c r="E29" s="1" t="s">
        <v>8</v>
      </c>
      <c r="J29" s="1" t="s">
        <v>6</v>
      </c>
      <c r="O29" s="1" t="s">
        <v>5</v>
      </c>
    </row>
    <row r="31" spans="4:17" x14ac:dyDescent="0.25">
      <c r="D31" t="s">
        <v>4</v>
      </c>
      <c r="E31" t="s">
        <v>3</v>
      </c>
      <c r="F31" t="s">
        <v>2</v>
      </c>
      <c r="G31" t="s">
        <v>0</v>
      </c>
      <c r="I31" t="s">
        <v>4</v>
      </c>
      <c r="J31" t="s">
        <v>3</v>
      </c>
      <c r="K31" t="s">
        <v>2</v>
      </c>
      <c r="L31" t="s">
        <v>0</v>
      </c>
      <c r="N31" t="s">
        <v>4</v>
      </c>
      <c r="O31" t="s">
        <v>3</v>
      </c>
      <c r="P31" t="s">
        <v>2</v>
      </c>
      <c r="Q31" t="s">
        <v>0</v>
      </c>
    </row>
    <row r="32" spans="4:17" x14ac:dyDescent="0.25">
      <c r="D32">
        <v>17</v>
      </c>
      <c r="E32">
        <v>17</v>
      </c>
      <c r="F32">
        <v>17</v>
      </c>
      <c r="G32">
        <f>F32-E32</f>
        <v>0</v>
      </c>
      <c r="I32">
        <v>17</v>
      </c>
      <c r="J32">
        <v>20</v>
      </c>
      <c r="K32">
        <f>J32*1.1</f>
        <v>22</v>
      </c>
      <c r="L32">
        <f>K32-J32</f>
        <v>2</v>
      </c>
      <c r="N32">
        <v>17</v>
      </c>
      <c r="O32">
        <v>25</v>
      </c>
      <c r="P32">
        <v>30</v>
      </c>
      <c r="Q32">
        <f>P32-O32</f>
        <v>5</v>
      </c>
    </row>
    <row r="33" spans="4:17" x14ac:dyDescent="0.25">
      <c r="D33">
        <v>17</v>
      </c>
      <c r="E33">
        <v>17</v>
      </c>
      <c r="F33">
        <v>17</v>
      </c>
      <c r="G33">
        <f>F33-E33</f>
        <v>0</v>
      </c>
      <c r="I33">
        <v>17</v>
      </c>
      <c r="J33">
        <v>20</v>
      </c>
      <c r="K33">
        <f>J33*1.1</f>
        <v>22</v>
      </c>
      <c r="L33">
        <f>K33-J33</f>
        <v>2</v>
      </c>
      <c r="N33">
        <v>17</v>
      </c>
      <c r="O33">
        <v>25</v>
      </c>
      <c r="P33">
        <v>30</v>
      </c>
      <c r="Q33">
        <f>P33-O33</f>
        <v>5</v>
      </c>
    </row>
    <row r="34" spans="4:17" x14ac:dyDescent="0.25">
      <c r="D34">
        <v>17</v>
      </c>
      <c r="E34">
        <v>17</v>
      </c>
      <c r="F34">
        <v>17</v>
      </c>
      <c r="G34">
        <f>F34-E34</f>
        <v>0</v>
      </c>
      <c r="I34">
        <v>17</v>
      </c>
      <c r="J34">
        <v>20</v>
      </c>
      <c r="K34">
        <f>J34*1.1</f>
        <v>22</v>
      </c>
      <c r="L34">
        <f>K34-J34</f>
        <v>2</v>
      </c>
      <c r="N34">
        <v>17</v>
      </c>
      <c r="O34">
        <v>25</v>
      </c>
      <c r="P34">
        <v>30</v>
      </c>
      <c r="Q34">
        <f>P34-O34</f>
        <v>5</v>
      </c>
    </row>
    <row r="35" spans="4:17" x14ac:dyDescent="0.25">
      <c r="D35">
        <v>17</v>
      </c>
      <c r="E35">
        <v>17</v>
      </c>
      <c r="F35">
        <v>17</v>
      </c>
      <c r="G35">
        <f>F35-E35</f>
        <v>0</v>
      </c>
      <c r="I35">
        <v>17</v>
      </c>
      <c r="J35">
        <v>20</v>
      </c>
      <c r="K35">
        <f>J35*1.1</f>
        <v>22</v>
      </c>
      <c r="L35">
        <f>K35-J35</f>
        <v>2</v>
      </c>
      <c r="N35">
        <v>17</v>
      </c>
      <c r="O35">
        <v>25</v>
      </c>
      <c r="P35">
        <v>30</v>
      </c>
      <c r="Q35">
        <f>P35-O35</f>
        <v>5</v>
      </c>
    </row>
    <row r="37" spans="4:17" x14ac:dyDescent="0.25">
      <c r="D37">
        <f>SUM(D32:D36)</f>
        <v>68</v>
      </c>
      <c r="E37">
        <f>SUM(E32:E36)</f>
        <v>68</v>
      </c>
      <c r="F37">
        <f>SUM(F32:F36)</f>
        <v>68</v>
      </c>
      <c r="G37">
        <f>SUM(G32:G36)</f>
        <v>0</v>
      </c>
      <c r="I37">
        <f>SUM(I32:I36)</f>
        <v>68</v>
      </c>
      <c r="J37">
        <f>SUM(J32:J36)</f>
        <v>80</v>
      </c>
      <c r="K37">
        <f>SUM(K32:K36)</f>
        <v>88</v>
      </c>
      <c r="L37">
        <f>SUM(L32:L36)</f>
        <v>8</v>
      </c>
      <c r="N37">
        <f>SUM(N32:N36)</f>
        <v>68</v>
      </c>
      <c r="O37">
        <f>SUM(O32:O36)</f>
        <v>100</v>
      </c>
      <c r="P37">
        <f>SUM(P32:P36)</f>
        <v>120</v>
      </c>
      <c r="Q37">
        <f>SUM(Q32:Q36)</f>
        <v>20</v>
      </c>
    </row>
    <row r="39" spans="4:17" x14ac:dyDescent="0.25">
      <c r="D39" t="s">
        <v>1</v>
      </c>
      <c r="E39">
        <f>E37-D37</f>
        <v>0</v>
      </c>
      <c r="F39">
        <f>E39*50</f>
        <v>0</v>
      </c>
      <c r="I39" t="s">
        <v>1</v>
      </c>
      <c r="J39">
        <f>J37-I37</f>
        <v>12</v>
      </c>
      <c r="K39">
        <f>J39*50</f>
        <v>600</v>
      </c>
      <c r="N39" t="s">
        <v>1</v>
      </c>
      <c r="O39">
        <f>O37-N37</f>
        <v>32</v>
      </c>
      <c r="P39">
        <f>O39*50</f>
        <v>1600</v>
      </c>
    </row>
    <row r="40" spans="4:17" x14ac:dyDescent="0.25">
      <c r="D40" t="s">
        <v>0</v>
      </c>
      <c r="F40">
        <f>E40*50</f>
        <v>0</v>
      </c>
      <c r="I40" t="s">
        <v>0</v>
      </c>
      <c r="J40">
        <f>L37</f>
        <v>8</v>
      </c>
      <c r="K40">
        <f>J40*50</f>
        <v>400</v>
      </c>
      <c r="N40" t="s">
        <v>0</v>
      </c>
      <c r="O40">
        <f>Q37</f>
        <v>20</v>
      </c>
      <c r="P40">
        <f>O40*50</f>
        <v>1000</v>
      </c>
    </row>
    <row r="42" spans="4:17" x14ac:dyDescent="0.25">
      <c r="E42" s="1" t="s">
        <v>7</v>
      </c>
      <c r="J42" s="1" t="s">
        <v>32</v>
      </c>
      <c r="O42" s="1" t="s">
        <v>33</v>
      </c>
    </row>
    <row r="44" spans="4:17" x14ac:dyDescent="0.25">
      <c r="D44" t="s">
        <v>4</v>
      </c>
      <c r="E44" t="s">
        <v>3</v>
      </c>
      <c r="F44" t="s">
        <v>2</v>
      </c>
      <c r="G44" t="s">
        <v>0</v>
      </c>
      <c r="I44" t="s">
        <v>4</v>
      </c>
      <c r="J44" t="s">
        <v>3</v>
      </c>
      <c r="K44" t="s">
        <v>2</v>
      </c>
      <c r="L44" t="s">
        <v>0</v>
      </c>
      <c r="N44" t="s">
        <v>4</v>
      </c>
      <c r="O44" t="s">
        <v>3</v>
      </c>
      <c r="P44" t="s">
        <v>2</v>
      </c>
      <c r="Q44" t="s">
        <v>0</v>
      </c>
    </row>
    <row r="45" spans="4:17" x14ac:dyDescent="0.25">
      <c r="D45">
        <v>13.6</v>
      </c>
      <c r="E45">
        <v>13.6</v>
      </c>
      <c r="F45">
        <v>13.6</v>
      </c>
      <c r="G45">
        <f>F45-E45</f>
        <v>0</v>
      </c>
      <c r="I45">
        <v>13.6</v>
      </c>
      <c r="J45">
        <v>15</v>
      </c>
      <c r="K45">
        <f>J45*1.1</f>
        <v>16.5</v>
      </c>
      <c r="L45">
        <f>K45-J45</f>
        <v>1.5</v>
      </c>
      <c r="N45">
        <v>13.6</v>
      </c>
      <c r="O45">
        <v>25</v>
      </c>
      <c r="P45">
        <v>30</v>
      </c>
      <c r="Q45">
        <f>P45-O45</f>
        <v>5</v>
      </c>
    </row>
    <row r="46" spans="4:17" x14ac:dyDescent="0.25">
      <c r="D46">
        <v>13.6</v>
      </c>
      <c r="E46">
        <v>13.6</v>
      </c>
      <c r="F46">
        <v>13.6</v>
      </c>
      <c r="G46">
        <f>F46-E46</f>
        <v>0</v>
      </c>
      <c r="I46">
        <v>13.6</v>
      </c>
      <c r="J46">
        <v>15</v>
      </c>
      <c r="K46">
        <f>J46*1.1</f>
        <v>16.5</v>
      </c>
      <c r="L46">
        <f>K46-J46</f>
        <v>1.5</v>
      </c>
      <c r="N46">
        <v>13.6</v>
      </c>
      <c r="O46">
        <v>25</v>
      </c>
      <c r="P46">
        <v>30</v>
      </c>
      <c r="Q46">
        <f>P46-O46</f>
        <v>5</v>
      </c>
    </row>
    <row r="47" spans="4:17" x14ac:dyDescent="0.25">
      <c r="D47">
        <v>13.6</v>
      </c>
      <c r="E47">
        <v>13.6</v>
      </c>
      <c r="F47">
        <v>13.6</v>
      </c>
      <c r="G47">
        <f>F47-E47</f>
        <v>0</v>
      </c>
      <c r="I47">
        <v>13.6</v>
      </c>
      <c r="J47">
        <v>15</v>
      </c>
      <c r="K47">
        <f>J47*1.1</f>
        <v>16.5</v>
      </c>
      <c r="L47">
        <f>K47-J47</f>
        <v>1.5</v>
      </c>
      <c r="N47">
        <v>13.6</v>
      </c>
      <c r="O47">
        <v>25</v>
      </c>
      <c r="P47">
        <v>30</v>
      </c>
      <c r="Q47">
        <f>P47-O47</f>
        <v>5</v>
      </c>
    </row>
    <row r="48" spans="4:17" x14ac:dyDescent="0.25">
      <c r="D48">
        <v>13.6</v>
      </c>
      <c r="E48">
        <v>13.6</v>
      </c>
      <c r="F48">
        <v>13.6</v>
      </c>
      <c r="G48">
        <f>F48-E48</f>
        <v>0</v>
      </c>
      <c r="I48">
        <v>13.6</v>
      </c>
      <c r="J48">
        <v>15</v>
      </c>
      <c r="K48">
        <f>J48*1.1</f>
        <v>16.5</v>
      </c>
      <c r="L48">
        <f>K48-J48</f>
        <v>1.5</v>
      </c>
      <c r="N48">
        <v>13.6</v>
      </c>
      <c r="O48">
        <v>25</v>
      </c>
      <c r="P48">
        <v>30</v>
      </c>
      <c r="Q48">
        <f>P48-O48</f>
        <v>5</v>
      </c>
    </row>
    <row r="49" spans="4:17" x14ac:dyDescent="0.25">
      <c r="D49">
        <v>13.6</v>
      </c>
      <c r="E49">
        <v>13.6</v>
      </c>
      <c r="F49">
        <v>13.6</v>
      </c>
      <c r="G49">
        <f>F49-E49</f>
        <v>0</v>
      </c>
      <c r="I49">
        <v>13.6</v>
      </c>
      <c r="J49">
        <v>15</v>
      </c>
      <c r="K49">
        <f>J49*1.1</f>
        <v>16.5</v>
      </c>
      <c r="L49">
        <f>K49-J49</f>
        <v>1.5</v>
      </c>
      <c r="N49">
        <v>13.6</v>
      </c>
      <c r="O49">
        <v>25</v>
      </c>
      <c r="P49">
        <v>30</v>
      </c>
      <c r="Q49">
        <f>P49-O49</f>
        <v>5</v>
      </c>
    </row>
    <row r="50" spans="4:17" x14ac:dyDescent="0.25">
      <c r="D50">
        <f>SUM(D45:D49)</f>
        <v>68</v>
      </c>
      <c r="E50">
        <f>SUM(E45:E49)</f>
        <v>68</v>
      </c>
      <c r="F50">
        <f>SUM(F45:F49)</f>
        <v>68</v>
      </c>
      <c r="G50">
        <f>SUM(G45:G49)</f>
        <v>0</v>
      </c>
      <c r="I50">
        <f>SUM(I45:I49)</f>
        <v>68</v>
      </c>
      <c r="J50">
        <f>SUM(J45:J49)</f>
        <v>75</v>
      </c>
      <c r="K50">
        <f>SUM(K45:K49)</f>
        <v>82.5</v>
      </c>
      <c r="L50">
        <f>SUM(L45:L49)</f>
        <v>7.5</v>
      </c>
      <c r="N50">
        <f>SUM(N45:N49)</f>
        <v>68</v>
      </c>
      <c r="O50">
        <f>SUM(O45:O49)</f>
        <v>125</v>
      </c>
      <c r="P50">
        <f>SUM(P45:P49)</f>
        <v>150</v>
      </c>
      <c r="Q50">
        <f>SUM(Q45:Q49)</f>
        <v>25</v>
      </c>
    </row>
    <row r="52" spans="4:17" x14ac:dyDescent="0.25">
      <c r="D52" t="s">
        <v>1</v>
      </c>
      <c r="E52">
        <f>E50-D50</f>
        <v>0</v>
      </c>
      <c r="F52">
        <f>E52*50</f>
        <v>0</v>
      </c>
      <c r="I52" t="s">
        <v>1</v>
      </c>
      <c r="J52">
        <f>J50-I50</f>
        <v>7</v>
      </c>
      <c r="K52">
        <f>J52*50</f>
        <v>350</v>
      </c>
      <c r="N52" t="s">
        <v>1</v>
      </c>
      <c r="O52">
        <f>O50-N50</f>
        <v>57</v>
      </c>
      <c r="P52">
        <f>O52*50</f>
        <v>2850</v>
      </c>
    </row>
    <row r="53" spans="4:17" x14ac:dyDescent="0.25">
      <c r="D53" t="s">
        <v>0</v>
      </c>
      <c r="F53">
        <f>E53*50</f>
        <v>0</v>
      </c>
      <c r="I53" t="s">
        <v>0</v>
      </c>
      <c r="J53">
        <f>L50</f>
        <v>7.5</v>
      </c>
      <c r="K53">
        <f>J53*50</f>
        <v>375</v>
      </c>
      <c r="N53" t="s">
        <v>0</v>
      </c>
      <c r="O53">
        <f>Q50</f>
        <v>25</v>
      </c>
      <c r="P53">
        <f>O53*50</f>
        <v>1250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D6C2-0884-49CF-A2C6-E0089D405639}">
  <dimension ref="C1:F14"/>
  <sheetViews>
    <sheetView workbookViewId="0">
      <selection activeCell="E8" sqref="E8"/>
    </sheetView>
  </sheetViews>
  <sheetFormatPr defaultRowHeight="15" x14ac:dyDescent="0.25"/>
  <sheetData>
    <row r="1" spans="3:6" x14ac:dyDescent="0.25">
      <c r="E1" t="s">
        <v>21</v>
      </c>
    </row>
    <row r="3" spans="3:6" x14ac:dyDescent="0.25">
      <c r="D3" s="1" t="s">
        <v>11</v>
      </c>
    </row>
    <row r="5" spans="3:6" x14ac:dyDescent="0.25">
      <c r="C5" t="s">
        <v>4</v>
      </c>
      <c r="D5" t="s">
        <v>3</v>
      </c>
      <c r="E5" t="s">
        <v>2</v>
      </c>
      <c r="F5" t="s">
        <v>0</v>
      </c>
    </row>
    <row r="6" spans="3:6" x14ac:dyDescent="0.25">
      <c r="C6">
        <v>23</v>
      </c>
      <c r="D6">
        <v>28</v>
      </c>
      <c r="E6">
        <v>35</v>
      </c>
      <c r="F6">
        <f>E6-D6</f>
        <v>7</v>
      </c>
    </row>
    <row r="7" spans="3:6" x14ac:dyDescent="0.25">
      <c r="C7">
        <v>23</v>
      </c>
      <c r="D7">
        <v>18</v>
      </c>
      <c r="E7">
        <v>18</v>
      </c>
      <c r="F7">
        <f>E7-D7</f>
        <v>0</v>
      </c>
    </row>
    <row r="8" spans="3:6" x14ac:dyDescent="0.25">
      <c r="C8">
        <v>23</v>
      </c>
      <c r="D8">
        <v>23</v>
      </c>
      <c r="F8">
        <f>E8-D8</f>
        <v>-23</v>
      </c>
    </row>
    <row r="11" spans="3:6" x14ac:dyDescent="0.25">
      <c r="C11">
        <f>SUM(C6:C10)</f>
        <v>69</v>
      </c>
      <c r="D11">
        <f>SUM(D6:D10)</f>
        <v>69</v>
      </c>
      <c r="E11">
        <f>SUM(E6:E10)</f>
        <v>53</v>
      </c>
      <c r="F11">
        <f>SUM(F6:F10)</f>
        <v>-16</v>
      </c>
    </row>
    <row r="13" spans="3:6" x14ac:dyDescent="0.25">
      <c r="C13" t="s">
        <v>1</v>
      </c>
      <c r="D13">
        <f>D11-C11</f>
        <v>0</v>
      </c>
      <c r="E13">
        <f>D13*50</f>
        <v>0</v>
      </c>
    </row>
    <row r="14" spans="3:6" x14ac:dyDescent="0.25">
      <c r="C14" t="s">
        <v>0</v>
      </c>
      <c r="E14">
        <f>D14*50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035B5-A508-418B-B9E3-05BB36BB35E7}">
  <dimension ref="A2:J26"/>
  <sheetViews>
    <sheetView workbookViewId="0">
      <selection activeCell="H12" sqref="H12"/>
    </sheetView>
  </sheetViews>
  <sheetFormatPr defaultRowHeight="15" x14ac:dyDescent="0.25"/>
  <cols>
    <col min="1" max="16384" width="9.140625" style="2"/>
  </cols>
  <sheetData>
    <row r="2" spans="1:10" x14ac:dyDescent="0.25">
      <c r="B2" s="16" t="s">
        <v>22</v>
      </c>
      <c r="C2" s="16"/>
      <c r="D2" s="3"/>
      <c r="E2" s="16" t="s">
        <v>23</v>
      </c>
      <c r="F2" s="16"/>
      <c r="G2" s="3"/>
      <c r="J2" s="2">
        <v>50</v>
      </c>
    </row>
    <row r="3" spans="1:10" x14ac:dyDescent="0.25">
      <c r="B3" s="2" t="s">
        <v>24</v>
      </c>
      <c r="C3" s="2" t="s">
        <v>25</v>
      </c>
      <c r="E3" s="2" t="s">
        <v>26</v>
      </c>
      <c r="F3" s="2" t="s">
        <v>25</v>
      </c>
      <c r="H3" s="2" t="s">
        <v>26</v>
      </c>
      <c r="I3" s="2" t="s">
        <v>25</v>
      </c>
    </row>
    <row r="4" spans="1:10" x14ac:dyDescent="0.25">
      <c r="A4" s="2" t="s">
        <v>27</v>
      </c>
      <c r="B4" s="2">
        <f>B8/4</f>
        <v>18.25</v>
      </c>
      <c r="C4" s="2">
        <v>28</v>
      </c>
      <c r="E4" s="2">
        <v>0</v>
      </c>
      <c r="F4" s="4">
        <v>0</v>
      </c>
      <c r="G4" s="4"/>
      <c r="H4" s="5">
        <f>E4+B4</f>
        <v>18.25</v>
      </c>
      <c r="I4" s="5">
        <v>28</v>
      </c>
    </row>
    <row r="5" spans="1:10" x14ac:dyDescent="0.25">
      <c r="A5" s="2" t="s">
        <v>28</v>
      </c>
      <c r="B5" s="2">
        <v>18.25</v>
      </c>
      <c r="C5" s="2">
        <v>0</v>
      </c>
      <c r="E5" s="2">
        <v>64.5</v>
      </c>
      <c r="F5" s="2">
        <v>65</v>
      </c>
      <c r="H5" s="5">
        <f t="shared" ref="H5:H7" si="0">E5+B5</f>
        <v>82.75</v>
      </c>
      <c r="I5" s="5">
        <v>65</v>
      </c>
    </row>
    <row r="6" spans="1:10" x14ac:dyDescent="0.25">
      <c r="A6" s="2" t="s">
        <v>29</v>
      </c>
      <c r="B6" s="2">
        <v>18.25</v>
      </c>
      <c r="C6" s="2">
        <v>23</v>
      </c>
      <c r="E6" s="2">
        <v>0</v>
      </c>
      <c r="F6" s="2">
        <v>0</v>
      </c>
      <c r="H6" s="5">
        <f t="shared" si="0"/>
        <v>18.25</v>
      </c>
      <c r="I6" s="5">
        <v>23</v>
      </c>
    </row>
    <row r="7" spans="1:10" x14ac:dyDescent="0.25">
      <c r="A7" s="2" t="s">
        <v>30</v>
      </c>
      <c r="B7" s="2">
        <v>18.25</v>
      </c>
      <c r="C7" s="2">
        <v>23</v>
      </c>
      <c r="E7" s="2">
        <v>30.5</v>
      </c>
      <c r="F7" s="2">
        <v>35</v>
      </c>
      <c r="H7" s="5">
        <f t="shared" si="0"/>
        <v>48.75</v>
      </c>
      <c r="I7" s="5">
        <v>58</v>
      </c>
    </row>
    <row r="8" spans="1:10" ht="18.75" x14ac:dyDescent="0.3">
      <c r="B8" s="6">
        <v>73</v>
      </c>
      <c r="C8" s="7">
        <f>SUM(C4:C7)</f>
        <v>74</v>
      </c>
      <c r="D8" s="7"/>
      <c r="E8" s="6">
        <f>SUM(E4:E7)</f>
        <v>95</v>
      </c>
      <c r="F8" s="7">
        <v>95</v>
      </c>
      <c r="G8" s="7"/>
      <c r="H8" s="8">
        <f>SUM(H4:H7)</f>
        <v>168</v>
      </c>
      <c r="I8" s="5">
        <f>SUM(I4:I7)</f>
        <v>174</v>
      </c>
      <c r="J8" s="2">
        <f>H8-I8</f>
        <v>-6</v>
      </c>
    </row>
    <row r="10" spans="1:10" ht="23.25" x14ac:dyDescent="0.35">
      <c r="C10" s="2">
        <f>C8-B8</f>
        <v>1</v>
      </c>
      <c r="E10" s="9">
        <f>B8+E8</f>
        <v>168</v>
      </c>
    </row>
    <row r="11" spans="1:10" x14ac:dyDescent="0.25">
      <c r="C11" s="2">
        <f>C10*J2</f>
        <v>50</v>
      </c>
    </row>
    <row r="12" spans="1:10" x14ac:dyDescent="0.25">
      <c r="E12" s="2">
        <f>I8-H8</f>
        <v>6</v>
      </c>
    </row>
    <row r="13" spans="1:10" x14ac:dyDescent="0.25">
      <c r="E13" s="2">
        <f>E12*C11</f>
        <v>300</v>
      </c>
    </row>
    <row r="15" spans="1:10" x14ac:dyDescent="0.25">
      <c r="A15" s="10"/>
      <c r="B15" s="10"/>
      <c r="C15" s="10"/>
      <c r="D15" s="10"/>
      <c r="E15" s="10"/>
      <c r="F15" s="10"/>
      <c r="G15" s="10"/>
    </row>
    <row r="16" spans="1:10" x14ac:dyDescent="0.25">
      <c r="A16" s="10"/>
      <c r="B16" s="10"/>
      <c r="C16" s="10"/>
      <c r="D16" s="10"/>
      <c r="E16" s="10"/>
      <c r="F16" s="10"/>
      <c r="G16" s="10"/>
    </row>
    <row r="17" spans="1:7" x14ac:dyDescent="0.25">
      <c r="A17" s="10"/>
      <c r="B17" s="11" t="s">
        <v>24</v>
      </c>
      <c r="C17" s="11" t="s">
        <v>23</v>
      </c>
      <c r="D17" s="11" t="s">
        <v>25</v>
      </c>
      <c r="E17" s="11" t="s">
        <v>31</v>
      </c>
      <c r="F17" s="10"/>
      <c r="G17" s="10"/>
    </row>
    <row r="18" spans="1:7" ht="16.5" x14ac:dyDescent="0.25">
      <c r="A18" s="10"/>
      <c r="B18" s="12">
        <v>25</v>
      </c>
      <c r="C18" s="12">
        <v>0</v>
      </c>
      <c r="D18" s="12">
        <v>28</v>
      </c>
      <c r="E18" s="12">
        <v>3</v>
      </c>
      <c r="F18" s="10"/>
      <c r="G18" s="10"/>
    </row>
    <row r="19" spans="1:7" ht="16.5" x14ac:dyDescent="0.25">
      <c r="A19" s="10"/>
      <c r="B19" s="12">
        <v>20</v>
      </c>
      <c r="C19" s="12">
        <v>64.5</v>
      </c>
      <c r="D19" s="12">
        <v>65</v>
      </c>
      <c r="E19" s="12">
        <v>-19.5</v>
      </c>
      <c r="F19" s="10"/>
      <c r="G19" s="10"/>
    </row>
    <row r="20" spans="1:7" ht="16.5" x14ac:dyDescent="0.25">
      <c r="A20" s="10"/>
      <c r="B20" s="12">
        <v>20</v>
      </c>
      <c r="C20" s="12">
        <v>0</v>
      </c>
      <c r="D20" s="12">
        <v>23</v>
      </c>
      <c r="E20" s="12">
        <v>3</v>
      </c>
      <c r="F20" s="10"/>
      <c r="G20" s="10"/>
    </row>
    <row r="21" spans="1:7" ht="16.5" x14ac:dyDescent="0.25">
      <c r="A21" s="10"/>
      <c r="B21" s="12">
        <v>20</v>
      </c>
      <c r="C21" s="12">
        <v>30.5</v>
      </c>
      <c r="D21" s="12">
        <v>58</v>
      </c>
      <c r="E21" s="12">
        <v>7.5</v>
      </c>
      <c r="F21" s="10"/>
      <c r="G21" s="10"/>
    </row>
    <row r="22" spans="1:7" x14ac:dyDescent="0.25">
      <c r="A22" s="10"/>
      <c r="B22" s="13">
        <v>85</v>
      </c>
      <c r="C22" s="10"/>
      <c r="D22" s="13">
        <v>174</v>
      </c>
      <c r="E22" s="13">
        <v>-6</v>
      </c>
      <c r="F22" s="10"/>
      <c r="G22" s="10"/>
    </row>
    <row r="23" spans="1:7" x14ac:dyDescent="0.25">
      <c r="A23" s="10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0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</sheetData>
  <mergeCells count="2">
    <mergeCell ref="B2:C2"/>
    <mergeCell ref="E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C0FE8-D7AF-47DB-8A90-0F083221DFE8}">
  <dimension ref="A1:AA53"/>
  <sheetViews>
    <sheetView tabSelected="1" topLeftCell="G19" zoomScale="110" zoomScaleNormal="110" workbookViewId="0">
      <selection activeCell="S29" sqref="S29:AA40"/>
    </sheetView>
  </sheetViews>
  <sheetFormatPr defaultRowHeight="15" x14ac:dyDescent="0.25"/>
  <cols>
    <col min="1" max="1" width="24.42578125" bestFit="1" customWidth="1"/>
    <col min="2" max="2" width="19.5703125" bestFit="1" customWidth="1"/>
    <col min="4" max="4" width="15.140625" bestFit="1" customWidth="1"/>
    <col min="5" max="5" width="10.85546875" customWidth="1"/>
    <col min="6" max="6" width="10.5703125" bestFit="1" customWidth="1"/>
    <col min="7" max="7" width="7.7109375" bestFit="1" customWidth="1"/>
    <col min="9" max="9" width="15.140625" bestFit="1" customWidth="1"/>
    <col min="10" max="10" width="15.42578125" bestFit="1" customWidth="1"/>
    <col min="11" max="11" width="10.5703125" bestFit="1" customWidth="1"/>
    <col min="14" max="14" width="15.140625" bestFit="1" customWidth="1"/>
    <col min="15" max="15" width="16" customWidth="1"/>
    <col min="16" max="16" width="10.5703125" bestFit="1" customWidth="1"/>
    <col min="19" max="19" width="15.140625" bestFit="1" customWidth="1"/>
    <col min="20" max="20" width="11.140625" bestFit="1" customWidth="1"/>
    <col min="21" max="21" width="10.5703125" bestFit="1" customWidth="1"/>
    <col min="22" max="22" width="7.7109375" bestFit="1" customWidth="1"/>
    <col min="24" max="24" width="15.140625" bestFit="1" customWidth="1"/>
    <col min="25" max="25" width="11.140625" bestFit="1" customWidth="1"/>
    <col min="26" max="26" width="10.5703125" bestFit="1" customWidth="1"/>
    <col min="27" max="27" width="7.7109375" bestFit="1" customWidth="1"/>
  </cols>
  <sheetData>
    <row r="1" spans="1:17" x14ac:dyDescent="0.25">
      <c r="A1" t="s">
        <v>20</v>
      </c>
      <c r="D1" s="14"/>
      <c r="E1" s="15" t="s">
        <v>19</v>
      </c>
      <c r="F1" s="14"/>
      <c r="G1" s="14"/>
      <c r="H1" s="14"/>
      <c r="I1" s="14"/>
      <c r="J1" s="15" t="s">
        <v>18</v>
      </c>
      <c r="K1" s="14"/>
      <c r="L1" s="14"/>
      <c r="M1" s="14"/>
      <c r="N1" s="14"/>
      <c r="O1" s="15" t="s">
        <v>17</v>
      </c>
      <c r="P1" s="14"/>
      <c r="Q1" s="14"/>
    </row>
    <row r="2" spans="1:17" x14ac:dyDescent="0.25">
      <c r="A2">
        <v>2</v>
      </c>
      <c r="B2">
        <f>A6/A2</f>
        <v>29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5">
      <c r="A3">
        <v>3</v>
      </c>
      <c r="B3">
        <f>A6/3</f>
        <v>19.333333333333332</v>
      </c>
      <c r="D3" s="14" t="s">
        <v>4</v>
      </c>
      <c r="E3" s="14" t="s">
        <v>3</v>
      </c>
      <c r="F3" s="14" t="s">
        <v>2</v>
      </c>
      <c r="G3" s="14" t="s">
        <v>0</v>
      </c>
      <c r="H3" s="14"/>
      <c r="I3" s="14" t="s">
        <v>4</v>
      </c>
      <c r="J3" s="14" t="s">
        <v>3</v>
      </c>
      <c r="K3" s="14" t="s">
        <v>2</v>
      </c>
      <c r="L3" s="14" t="s">
        <v>0</v>
      </c>
      <c r="M3" s="14"/>
      <c r="N3" s="14" t="s">
        <v>4</v>
      </c>
      <c r="O3" s="14" t="s">
        <v>3</v>
      </c>
      <c r="P3" s="14" t="s">
        <v>2</v>
      </c>
      <c r="Q3" s="14" t="s">
        <v>0</v>
      </c>
    </row>
    <row r="4" spans="1:17" x14ac:dyDescent="0.25">
      <c r="A4">
        <v>4</v>
      </c>
      <c r="B4">
        <f>A6/A4</f>
        <v>14.5</v>
      </c>
      <c r="D4" s="14">
        <v>34</v>
      </c>
      <c r="E4" s="14">
        <v>34</v>
      </c>
      <c r="F4" s="14">
        <v>34</v>
      </c>
      <c r="G4" s="14">
        <f>F4-E4</f>
        <v>0</v>
      </c>
      <c r="H4" s="14"/>
      <c r="I4" s="14">
        <v>34</v>
      </c>
      <c r="J4" s="14">
        <v>37</v>
      </c>
      <c r="K4" s="14">
        <f>J4*1.1</f>
        <v>40.700000000000003</v>
      </c>
      <c r="L4" s="14">
        <f>K4-J4</f>
        <v>3.7000000000000028</v>
      </c>
      <c r="M4" s="14"/>
      <c r="N4" s="14">
        <v>34</v>
      </c>
      <c r="O4" s="14">
        <v>37</v>
      </c>
      <c r="P4" s="14">
        <f>O4*1.1</f>
        <v>40.700000000000003</v>
      </c>
      <c r="Q4" s="14">
        <f>P4-O4</f>
        <v>3.7000000000000028</v>
      </c>
    </row>
    <row r="5" spans="1:17" x14ac:dyDescent="0.25">
      <c r="A5">
        <v>5</v>
      </c>
      <c r="B5">
        <f>A6/A5</f>
        <v>11.6</v>
      </c>
      <c r="D5" s="14">
        <v>34</v>
      </c>
      <c r="E5" s="14">
        <v>34</v>
      </c>
      <c r="F5" s="14">
        <v>34</v>
      </c>
      <c r="G5" s="14">
        <f>F5-E5</f>
        <v>0</v>
      </c>
      <c r="H5" s="14"/>
      <c r="I5" s="14">
        <v>34</v>
      </c>
      <c r="J5" s="14">
        <v>37</v>
      </c>
      <c r="K5" s="14">
        <f>J5*1.1</f>
        <v>40.700000000000003</v>
      </c>
      <c r="L5" s="14">
        <f>K5-J5</f>
        <v>3.7000000000000028</v>
      </c>
      <c r="M5" s="14"/>
      <c r="N5" s="14">
        <v>34</v>
      </c>
      <c r="O5" s="14">
        <v>37</v>
      </c>
      <c r="P5" s="14">
        <f>O5*1.1</f>
        <v>40.700000000000003</v>
      </c>
      <c r="Q5" s="14">
        <f>P5-O5</f>
        <v>3.7000000000000028</v>
      </c>
    </row>
    <row r="6" spans="1:17" x14ac:dyDescent="0.25">
      <c r="A6">
        <v>58</v>
      </c>
      <c r="D6" s="14"/>
      <c r="E6" s="14"/>
      <c r="F6" s="14"/>
      <c r="G6" s="14">
        <f>F6*0.1</f>
        <v>0</v>
      </c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x14ac:dyDescent="0.25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x14ac:dyDescent="0.25">
      <c r="D9" s="14">
        <f>SUM(D4:D8)</f>
        <v>68</v>
      </c>
      <c r="E9" s="14">
        <f>SUM(E4:E8)</f>
        <v>68</v>
      </c>
      <c r="F9" s="14">
        <f>SUM(F4:F8)</f>
        <v>68</v>
      </c>
      <c r="G9" s="14">
        <f>SUM(G4:G8)</f>
        <v>0</v>
      </c>
      <c r="H9" s="14"/>
      <c r="I9" s="14">
        <f>SUM(I4:I8)</f>
        <v>68</v>
      </c>
      <c r="J9" s="14">
        <f>SUM(J4:J8)</f>
        <v>74</v>
      </c>
      <c r="K9" s="14">
        <f>SUM(K4:K8)</f>
        <v>81.400000000000006</v>
      </c>
      <c r="L9" s="14">
        <f>SUM(L4:L8)</f>
        <v>7.4000000000000057</v>
      </c>
      <c r="M9" s="14"/>
      <c r="N9" s="14">
        <f>SUM(N4:N8)</f>
        <v>68</v>
      </c>
      <c r="O9" s="14">
        <f>SUM(O4:O8)</f>
        <v>74</v>
      </c>
      <c r="P9" s="14">
        <f>SUM(P4:P8)</f>
        <v>81.400000000000006</v>
      </c>
      <c r="Q9" s="14">
        <f>SUM(Q4:Q8)</f>
        <v>7.4000000000000057</v>
      </c>
    </row>
    <row r="10" spans="1:17" x14ac:dyDescent="0.25"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</row>
    <row r="11" spans="1:17" x14ac:dyDescent="0.25">
      <c r="D11" s="14" t="s">
        <v>1</v>
      </c>
      <c r="E11" s="14">
        <f>E9-D9</f>
        <v>0</v>
      </c>
      <c r="F11" s="14">
        <f>E11*50</f>
        <v>0</v>
      </c>
      <c r="G11" s="14"/>
      <c r="H11" s="14"/>
      <c r="I11" s="14" t="s">
        <v>1</v>
      </c>
      <c r="J11" s="14">
        <f>J9-I9</f>
        <v>6</v>
      </c>
      <c r="K11" s="14">
        <f>J11*50</f>
        <v>300</v>
      </c>
      <c r="L11" s="14"/>
      <c r="M11" s="14"/>
      <c r="N11" s="14" t="s">
        <v>1</v>
      </c>
      <c r="O11" s="14">
        <f>O9-N9</f>
        <v>6</v>
      </c>
      <c r="P11" s="14">
        <f>O11*50</f>
        <v>300</v>
      </c>
      <c r="Q11" s="14"/>
    </row>
    <row r="12" spans="1:17" x14ac:dyDescent="0.25">
      <c r="D12" s="14" t="s">
        <v>0</v>
      </c>
      <c r="E12" s="14"/>
      <c r="F12" s="14">
        <f>E12*50</f>
        <v>0</v>
      </c>
      <c r="G12" s="14"/>
      <c r="H12" s="14"/>
      <c r="I12" s="14" t="s">
        <v>0</v>
      </c>
      <c r="J12" s="14">
        <f>L9</f>
        <v>7.4000000000000057</v>
      </c>
      <c r="K12" s="14">
        <f>J12*50</f>
        <v>370.00000000000028</v>
      </c>
      <c r="L12" s="14"/>
      <c r="M12" s="14"/>
      <c r="N12" s="14" t="s">
        <v>0</v>
      </c>
      <c r="O12" s="14">
        <f>Q9</f>
        <v>7.4000000000000057</v>
      </c>
      <c r="P12" s="14">
        <f>O12*50</f>
        <v>370.00000000000028</v>
      </c>
      <c r="Q12" s="14"/>
    </row>
    <row r="13" spans="1:17" x14ac:dyDescent="0.25">
      <c r="A13" t="s">
        <v>16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x14ac:dyDescent="0.25">
      <c r="A14" t="s">
        <v>15</v>
      </c>
      <c r="B14" t="s">
        <v>14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</row>
    <row r="15" spans="1:17" x14ac:dyDescent="0.25">
      <c r="A15" t="s">
        <v>13</v>
      </c>
      <c r="B15" t="s">
        <v>12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</row>
    <row r="16" spans="1:17" x14ac:dyDescent="0.25">
      <c r="D16" s="14"/>
      <c r="E16" s="15" t="s">
        <v>11</v>
      </c>
      <c r="F16" s="14"/>
      <c r="G16" s="14"/>
      <c r="H16" s="14"/>
      <c r="I16" s="14"/>
      <c r="J16" s="15" t="s">
        <v>10</v>
      </c>
      <c r="K16" s="14"/>
      <c r="L16" s="14"/>
      <c r="M16" s="14"/>
      <c r="N16" s="14"/>
      <c r="O16" s="15" t="s">
        <v>9</v>
      </c>
      <c r="P16" s="14"/>
      <c r="Q16" s="14"/>
    </row>
    <row r="17" spans="1:27" x14ac:dyDescent="0.25"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</row>
    <row r="18" spans="1:27" x14ac:dyDescent="0.25">
      <c r="D18" s="14" t="s">
        <v>4</v>
      </c>
      <c r="E18" s="14" t="s">
        <v>3</v>
      </c>
      <c r="F18" s="14" t="s">
        <v>2</v>
      </c>
      <c r="G18" s="14" t="s">
        <v>0</v>
      </c>
      <c r="H18" s="14"/>
      <c r="I18" s="14" t="s">
        <v>4</v>
      </c>
      <c r="J18" s="14" t="s">
        <v>3</v>
      </c>
      <c r="K18" s="14" t="s">
        <v>2</v>
      </c>
      <c r="L18" s="14" t="s">
        <v>0</v>
      </c>
      <c r="M18" s="14"/>
      <c r="N18" s="14" t="s">
        <v>4</v>
      </c>
      <c r="O18" s="14" t="s">
        <v>3</v>
      </c>
      <c r="P18" s="14" t="s">
        <v>2</v>
      </c>
      <c r="Q18" s="14" t="s">
        <v>0</v>
      </c>
    </row>
    <row r="19" spans="1:27" x14ac:dyDescent="0.25">
      <c r="D19" s="14">
        <v>23</v>
      </c>
      <c r="E19" s="14">
        <v>23</v>
      </c>
      <c r="F19" s="14">
        <v>23</v>
      </c>
      <c r="G19" s="14">
        <f>F19-E19</f>
        <v>0</v>
      </c>
      <c r="H19" s="14"/>
      <c r="I19" s="14">
        <v>23</v>
      </c>
      <c r="J19" s="14">
        <v>25</v>
      </c>
      <c r="K19" s="14">
        <f>J19*1.1</f>
        <v>27.500000000000004</v>
      </c>
      <c r="L19" s="14">
        <f>K19-J19</f>
        <v>2.5000000000000036</v>
      </c>
      <c r="M19" s="14"/>
      <c r="N19" s="14">
        <v>23</v>
      </c>
      <c r="O19" s="14">
        <v>25</v>
      </c>
      <c r="P19" s="14">
        <v>30</v>
      </c>
      <c r="Q19" s="14">
        <f>P19-O19</f>
        <v>5</v>
      </c>
    </row>
    <row r="20" spans="1:27" x14ac:dyDescent="0.25">
      <c r="D20" s="14">
        <v>23</v>
      </c>
      <c r="E20" s="14">
        <v>23</v>
      </c>
      <c r="F20" s="14">
        <v>23</v>
      </c>
      <c r="G20" s="14">
        <f>F20-E20</f>
        <v>0</v>
      </c>
      <c r="H20" s="14"/>
      <c r="I20" s="14">
        <v>23</v>
      </c>
      <c r="J20" s="14">
        <v>25</v>
      </c>
      <c r="K20" s="14">
        <f>J20*1.1</f>
        <v>27.500000000000004</v>
      </c>
      <c r="L20" s="14">
        <f>K20-J20</f>
        <v>2.5000000000000036</v>
      </c>
      <c r="M20" s="14"/>
      <c r="N20" s="14">
        <v>23</v>
      </c>
      <c r="O20" s="14">
        <v>25</v>
      </c>
      <c r="P20" s="14">
        <v>30</v>
      </c>
      <c r="Q20" s="14">
        <f>P20-O20</f>
        <v>5</v>
      </c>
    </row>
    <row r="21" spans="1:27" x14ac:dyDescent="0.25">
      <c r="D21" s="14">
        <v>23</v>
      </c>
      <c r="E21" s="14">
        <v>23</v>
      </c>
      <c r="F21" s="14">
        <v>23</v>
      </c>
      <c r="G21" s="14">
        <f>F21-E21</f>
        <v>0</v>
      </c>
      <c r="H21" s="14"/>
      <c r="I21" s="14">
        <v>23</v>
      </c>
      <c r="J21" s="14">
        <v>25</v>
      </c>
      <c r="K21" s="14">
        <f>J21*1.1</f>
        <v>27.500000000000004</v>
      </c>
      <c r="L21" s="14">
        <f>K21-J21</f>
        <v>2.5000000000000036</v>
      </c>
      <c r="M21" s="14"/>
      <c r="N21" s="14">
        <v>23</v>
      </c>
      <c r="O21" s="14">
        <v>25</v>
      </c>
      <c r="P21" s="14">
        <v>30</v>
      </c>
      <c r="Q21" s="14">
        <f>P21-O21</f>
        <v>5</v>
      </c>
    </row>
    <row r="22" spans="1:27" x14ac:dyDescent="0.25">
      <c r="A22" t="s">
        <v>34</v>
      </c>
      <c r="B22">
        <v>50000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</row>
    <row r="23" spans="1:27" x14ac:dyDescent="0.25">
      <c r="A23">
        <f>A6*B22/1000</f>
        <v>2900</v>
      </c>
      <c r="B23">
        <f>A23/B22*1000</f>
        <v>58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27" x14ac:dyDescent="0.25">
      <c r="D24" s="14">
        <f>SUM(D19:D23)</f>
        <v>69</v>
      </c>
      <c r="E24" s="14">
        <f>SUM(E19:E23)</f>
        <v>69</v>
      </c>
      <c r="F24" s="14">
        <f>SUM(F19:F23)</f>
        <v>69</v>
      </c>
      <c r="G24" s="14">
        <f>SUM(G19:G23)</f>
        <v>0</v>
      </c>
      <c r="H24" s="14"/>
      <c r="I24" s="14">
        <f>SUM(I19:I23)</f>
        <v>69</v>
      </c>
      <c r="J24" s="14">
        <f>SUM(J19:J23)</f>
        <v>75</v>
      </c>
      <c r="K24" s="14">
        <f>SUM(K19:K23)</f>
        <v>82.500000000000014</v>
      </c>
      <c r="L24" s="14">
        <f>SUM(L19:L23)</f>
        <v>7.5000000000000107</v>
      </c>
      <c r="M24" s="14"/>
      <c r="N24" s="14">
        <f>SUM(N19:N23)</f>
        <v>69</v>
      </c>
      <c r="O24" s="14">
        <f>SUM(O19:O23)</f>
        <v>75</v>
      </c>
      <c r="P24" s="14">
        <f>SUM(P19:P23)</f>
        <v>90</v>
      </c>
      <c r="Q24" s="14">
        <f>SUM(Q19:Q23)</f>
        <v>15</v>
      </c>
    </row>
    <row r="25" spans="1:27" x14ac:dyDescent="0.25"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27" x14ac:dyDescent="0.25">
      <c r="D26" s="14" t="s">
        <v>1</v>
      </c>
      <c r="E26" s="14">
        <f>E24-D24</f>
        <v>0</v>
      </c>
      <c r="F26" s="14">
        <f>E26*50</f>
        <v>0</v>
      </c>
      <c r="G26" s="14"/>
      <c r="H26" s="14"/>
      <c r="I26" s="14" t="s">
        <v>1</v>
      </c>
      <c r="J26" s="14">
        <f>J24-I24</f>
        <v>6</v>
      </c>
      <c r="K26" s="14">
        <f>J26*50</f>
        <v>300</v>
      </c>
      <c r="L26" s="14"/>
      <c r="M26" s="14"/>
      <c r="N26" s="14" t="s">
        <v>1</v>
      </c>
      <c r="O26" s="14">
        <f>O24-N24</f>
        <v>6</v>
      </c>
      <c r="P26" s="14">
        <f>O26*50</f>
        <v>300</v>
      </c>
      <c r="Q26" s="14"/>
    </row>
    <row r="27" spans="1:27" x14ac:dyDescent="0.25">
      <c r="D27" s="14" t="s">
        <v>0</v>
      </c>
      <c r="E27" s="14"/>
      <c r="F27" s="14">
        <f>E27*50</f>
        <v>0</v>
      </c>
      <c r="G27" s="14"/>
      <c r="H27" s="14"/>
      <c r="I27" s="14" t="s">
        <v>0</v>
      </c>
      <c r="J27" s="14">
        <f>L24</f>
        <v>7.5000000000000107</v>
      </c>
      <c r="K27" s="14">
        <f>J27*50</f>
        <v>375.00000000000051</v>
      </c>
      <c r="L27" s="14"/>
      <c r="M27" s="14"/>
      <c r="N27" s="14" t="s">
        <v>0</v>
      </c>
      <c r="O27" s="14">
        <f>Q24</f>
        <v>15</v>
      </c>
      <c r="P27" s="14">
        <f>O27*50</f>
        <v>750</v>
      </c>
      <c r="Q27" s="14"/>
    </row>
    <row r="29" spans="1:27" x14ac:dyDescent="0.25">
      <c r="D29" s="14"/>
      <c r="E29" s="15" t="s">
        <v>8</v>
      </c>
      <c r="F29" s="14"/>
      <c r="G29" s="14"/>
      <c r="J29" s="1" t="s">
        <v>6</v>
      </c>
      <c r="O29" s="1" t="s">
        <v>5</v>
      </c>
      <c r="P29">
        <v>50000</v>
      </c>
      <c r="S29" s="17"/>
      <c r="T29" s="17" t="s">
        <v>5</v>
      </c>
      <c r="U29" s="17">
        <v>50000</v>
      </c>
      <c r="V29" s="17"/>
      <c r="W29" s="17"/>
      <c r="X29" s="17"/>
      <c r="Y29" s="17" t="s">
        <v>33</v>
      </c>
      <c r="Z29" s="17">
        <v>50000</v>
      </c>
      <c r="AA29" s="17"/>
    </row>
    <row r="30" spans="1:27" x14ac:dyDescent="0.25">
      <c r="D30" s="14"/>
      <c r="E30" s="14"/>
      <c r="F30" s="14"/>
      <c r="G30" s="14"/>
      <c r="S30" s="17"/>
      <c r="T30" s="17"/>
      <c r="U30" s="17"/>
      <c r="V30" s="17"/>
      <c r="W30" s="17"/>
      <c r="X30" s="17"/>
      <c r="Y30" s="17"/>
      <c r="Z30" s="17"/>
      <c r="AA30" s="17"/>
    </row>
    <row r="31" spans="1:27" x14ac:dyDescent="0.25">
      <c r="D31" s="14" t="s">
        <v>4</v>
      </c>
      <c r="E31" s="14" t="s">
        <v>3</v>
      </c>
      <c r="F31" s="14" t="s">
        <v>2</v>
      </c>
      <c r="G31" s="14" t="s">
        <v>0</v>
      </c>
      <c r="I31" t="s">
        <v>4</v>
      </c>
      <c r="J31" t="s">
        <v>3</v>
      </c>
      <c r="K31" t="s">
        <v>2</v>
      </c>
      <c r="L31" t="s">
        <v>0</v>
      </c>
      <c r="N31" t="s">
        <v>4</v>
      </c>
      <c r="O31" t="s">
        <v>3</v>
      </c>
      <c r="P31" t="s">
        <v>2</v>
      </c>
      <c r="Q31" t="s">
        <v>0</v>
      </c>
      <c r="S31" s="17" t="s">
        <v>4</v>
      </c>
      <c r="T31" s="17" t="s">
        <v>3</v>
      </c>
      <c r="U31" s="17" t="s">
        <v>2</v>
      </c>
      <c r="V31" s="17" t="s">
        <v>0</v>
      </c>
      <c r="W31" s="17"/>
      <c r="X31" s="17" t="s">
        <v>4</v>
      </c>
      <c r="Y31" s="17" t="s">
        <v>3</v>
      </c>
      <c r="Z31" s="17" t="s">
        <v>2</v>
      </c>
      <c r="AA31" s="17" t="s">
        <v>0</v>
      </c>
    </row>
    <row r="32" spans="1:27" x14ac:dyDescent="0.25">
      <c r="D32" s="14">
        <f>$B$4</f>
        <v>14.5</v>
      </c>
      <c r="E32" s="14">
        <v>17</v>
      </c>
      <c r="F32" s="14">
        <v>17</v>
      </c>
      <c r="G32" s="14">
        <f>F32-E32</f>
        <v>0</v>
      </c>
      <c r="I32">
        <f>$B$4</f>
        <v>14.5</v>
      </c>
      <c r="J32">
        <v>15</v>
      </c>
      <c r="K32">
        <f>J32*1.1</f>
        <v>16.5</v>
      </c>
      <c r="L32">
        <f>K32-J32</f>
        <v>1.5</v>
      </c>
      <c r="N32">
        <f>$B$4</f>
        <v>14.5</v>
      </c>
      <c r="O32">
        <v>20</v>
      </c>
      <c r="P32">
        <v>25</v>
      </c>
      <c r="Q32">
        <f>P32-O32</f>
        <v>5</v>
      </c>
      <c r="S32" s="17">
        <v>14.5</v>
      </c>
      <c r="T32" s="17">
        <f>U32*0.85</f>
        <v>21.25</v>
      </c>
      <c r="U32" s="17">
        <v>25</v>
      </c>
      <c r="V32" s="17">
        <v>5</v>
      </c>
      <c r="W32" s="17"/>
      <c r="X32" s="17">
        <v>11.6</v>
      </c>
      <c r="Y32" s="17">
        <f>Z32*0.85</f>
        <v>19.974999999999998</v>
      </c>
      <c r="Z32" s="17">
        <v>23.5</v>
      </c>
      <c r="AA32" s="17">
        <f>Z32-Y32</f>
        <v>3.5250000000000021</v>
      </c>
    </row>
    <row r="33" spans="4:27" x14ac:dyDescent="0.25">
      <c r="D33" s="14">
        <f t="shared" ref="D33:D35" si="0">$B$4</f>
        <v>14.5</v>
      </c>
      <c r="E33" s="14">
        <v>17</v>
      </c>
      <c r="F33" s="14">
        <v>17</v>
      </c>
      <c r="G33" s="14">
        <f>F33-E33</f>
        <v>0</v>
      </c>
      <c r="I33">
        <f t="shared" ref="I33:I35" si="1">$B$4</f>
        <v>14.5</v>
      </c>
      <c r="J33">
        <v>15</v>
      </c>
      <c r="K33">
        <f>J33*1.1</f>
        <v>16.5</v>
      </c>
      <c r="L33">
        <f>K33-J33</f>
        <v>1.5</v>
      </c>
      <c r="N33">
        <f t="shared" ref="N33:N35" si="2">$B$4</f>
        <v>14.5</v>
      </c>
      <c r="O33">
        <v>25</v>
      </c>
      <c r="P33">
        <v>35</v>
      </c>
      <c r="Q33">
        <f>P33-O33</f>
        <v>10</v>
      </c>
      <c r="S33" s="17">
        <v>14.5</v>
      </c>
      <c r="T33" s="17">
        <f t="shared" ref="T33:T35" si="3">U33*0.85</f>
        <v>29.75</v>
      </c>
      <c r="U33" s="17">
        <v>35</v>
      </c>
      <c r="V33" s="17">
        <v>10</v>
      </c>
      <c r="W33" s="17"/>
      <c r="X33" s="17">
        <v>11.6</v>
      </c>
      <c r="Y33" s="17">
        <f t="shared" ref="Y33:Y36" si="4">Z33*0.85</f>
        <v>19.974999999999998</v>
      </c>
      <c r="Z33" s="17">
        <v>23.5</v>
      </c>
      <c r="AA33" s="17">
        <f t="shared" ref="AA33:AA35" si="5">Z33-Y33</f>
        <v>3.5250000000000021</v>
      </c>
    </row>
    <row r="34" spans="4:27" x14ac:dyDescent="0.25">
      <c r="D34" s="14">
        <f t="shared" si="0"/>
        <v>14.5</v>
      </c>
      <c r="E34" s="14">
        <v>17</v>
      </c>
      <c r="F34" s="14">
        <v>17</v>
      </c>
      <c r="G34" s="14">
        <f>F34-E34</f>
        <v>0</v>
      </c>
      <c r="I34">
        <f t="shared" si="1"/>
        <v>14.5</v>
      </c>
      <c r="J34">
        <v>15</v>
      </c>
      <c r="K34">
        <f>J34*1.1</f>
        <v>16.5</v>
      </c>
      <c r="L34">
        <f>K34-J34</f>
        <v>1.5</v>
      </c>
      <c r="N34">
        <f t="shared" si="2"/>
        <v>14.5</v>
      </c>
      <c r="O34">
        <v>20</v>
      </c>
      <c r="P34">
        <v>23.5</v>
      </c>
      <c r="Q34">
        <f>P34-O34</f>
        <v>3.5</v>
      </c>
      <c r="S34" s="17">
        <v>14.5</v>
      </c>
      <c r="T34" s="17">
        <f t="shared" si="3"/>
        <v>19.974999999999998</v>
      </c>
      <c r="U34" s="17">
        <v>23.5</v>
      </c>
      <c r="V34" s="17">
        <v>3.5</v>
      </c>
      <c r="W34" s="17"/>
      <c r="X34" s="17">
        <v>11.6</v>
      </c>
      <c r="Y34" s="17">
        <f t="shared" si="4"/>
        <v>19.974999999999998</v>
      </c>
      <c r="Z34" s="17">
        <v>23.5</v>
      </c>
      <c r="AA34" s="17">
        <f t="shared" si="5"/>
        <v>3.5250000000000021</v>
      </c>
    </row>
    <row r="35" spans="4:27" x14ac:dyDescent="0.25">
      <c r="D35" s="14">
        <f t="shared" si="0"/>
        <v>14.5</v>
      </c>
      <c r="E35" s="14">
        <v>17</v>
      </c>
      <c r="F35" s="14">
        <v>17</v>
      </c>
      <c r="G35" s="14">
        <f>F35-E35</f>
        <v>0</v>
      </c>
      <c r="I35">
        <f t="shared" si="1"/>
        <v>14.5</v>
      </c>
      <c r="J35">
        <v>15</v>
      </c>
      <c r="K35">
        <f>J35*1.1</f>
        <v>16.5</v>
      </c>
      <c r="L35">
        <f>K35-J35</f>
        <v>1.5</v>
      </c>
      <c r="N35">
        <f t="shared" si="2"/>
        <v>14.5</v>
      </c>
      <c r="O35">
        <v>32.4</v>
      </c>
      <c r="P35">
        <v>36</v>
      </c>
      <c r="Q35">
        <f>P35-O35</f>
        <v>3.6000000000000014</v>
      </c>
      <c r="S35" s="17">
        <v>14.5</v>
      </c>
      <c r="T35" s="17">
        <f t="shared" si="3"/>
        <v>30.599999999999998</v>
      </c>
      <c r="U35" s="17">
        <v>36</v>
      </c>
      <c r="V35" s="17">
        <v>3.6000000000000014</v>
      </c>
      <c r="W35" s="17"/>
      <c r="X35" s="17">
        <v>11.6</v>
      </c>
      <c r="Y35" s="17">
        <f t="shared" si="4"/>
        <v>19.974999999999998</v>
      </c>
      <c r="Z35" s="17">
        <v>23.5</v>
      </c>
      <c r="AA35" s="17">
        <f t="shared" si="5"/>
        <v>3.5250000000000021</v>
      </c>
    </row>
    <row r="36" spans="4:27" x14ac:dyDescent="0.25">
      <c r="D36" s="14"/>
      <c r="E36" s="14"/>
      <c r="F36" s="14"/>
      <c r="G36" s="14"/>
      <c r="S36" s="17"/>
      <c r="T36" s="17"/>
      <c r="U36" s="17"/>
      <c r="V36" s="17"/>
      <c r="W36" s="17"/>
      <c r="X36" s="17">
        <v>11.6</v>
      </c>
      <c r="Y36" s="17">
        <f t="shared" si="4"/>
        <v>19.974999999999998</v>
      </c>
      <c r="Z36" s="17">
        <v>23.5</v>
      </c>
      <c r="AA36" s="17">
        <f t="shared" ref="AA36" si="6">Z36-Y36</f>
        <v>3.5250000000000021</v>
      </c>
    </row>
    <row r="37" spans="4:27" x14ac:dyDescent="0.25">
      <c r="D37" s="14">
        <f>SUM(D32:D36)</f>
        <v>58</v>
      </c>
      <c r="E37" s="14">
        <f>SUM(E32:E36)</f>
        <v>68</v>
      </c>
      <c r="F37" s="14">
        <f>SUM(F32:F36)</f>
        <v>68</v>
      </c>
      <c r="G37" s="14">
        <f>SUM(G32:G36)</f>
        <v>0</v>
      </c>
      <c r="I37">
        <f>SUM(I32:I36)</f>
        <v>58</v>
      </c>
      <c r="J37">
        <f>SUM(J32:J36)</f>
        <v>60</v>
      </c>
      <c r="K37">
        <f>SUM(K32:K36)</f>
        <v>66</v>
      </c>
      <c r="L37">
        <f>SUM(L32:L36)</f>
        <v>6</v>
      </c>
      <c r="N37">
        <f>SUM(N32:N36)</f>
        <v>58</v>
      </c>
      <c r="O37">
        <f>SUM(O32:O36)</f>
        <v>97.4</v>
      </c>
      <c r="P37">
        <f>SUM(P32:P36)</f>
        <v>119.5</v>
      </c>
      <c r="Q37">
        <f>SUM(Q32:Q36)</f>
        <v>22.1</v>
      </c>
      <c r="S37" s="17">
        <f>SUM(S32:S36)</f>
        <v>58</v>
      </c>
      <c r="T37" s="17">
        <f>SUM(T32:T36)</f>
        <v>101.57499999999999</v>
      </c>
      <c r="U37" s="17">
        <f>SUM(U32:U36)</f>
        <v>119.5</v>
      </c>
      <c r="V37" s="17">
        <f>SUM(V32:V36)</f>
        <v>22.1</v>
      </c>
      <c r="W37" s="17"/>
      <c r="X37" s="17">
        <f>SUM(X32:X36)</f>
        <v>58</v>
      </c>
      <c r="Y37" s="17">
        <f>SUM(Y32:Y36)</f>
        <v>99.874999999999986</v>
      </c>
      <c r="Z37" s="17">
        <f>SUM(Z32:Z36)</f>
        <v>117.5</v>
      </c>
      <c r="AA37" s="17">
        <f>SUM(AA32:AA36)</f>
        <v>17.625000000000011</v>
      </c>
    </row>
    <row r="38" spans="4:27" x14ac:dyDescent="0.25">
      <c r="D38" s="14"/>
      <c r="E38" s="14"/>
      <c r="F38" s="14"/>
      <c r="G38" s="14"/>
      <c r="S38" s="17"/>
      <c r="T38" s="17"/>
      <c r="U38" s="17"/>
      <c r="V38" s="17"/>
      <c r="W38" s="17"/>
      <c r="X38" s="17"/>
      <c r="Y38" s="17"/>
      <c r="Z38" s="17"/>
      <c r="AA38" s="17"/>
    </row>
    <row r="39" spans="4:27" x14ac:dyDescent="0.25">
      <c r="D39" s="14" t="s">
        <v>1</v>
      </c>
      <c r="E39" s="14">
        <f>E37-D37</f>
        <v>10</v>
      </c>
      <c r="F39" s="14">
        <f>E39*50</f>
        <v>500</v>
      </c>
      <c r="G39" s="14"/>
      <c r="I39" t="s">
        <v>1</v>
      </c>
      <c r="J39">
        <f>J37-I37</f>
        <v>2</v>
      </c>
      <c r="K39">
        <f>J39*50</f>
        <v>100</v>
      </c>
      <c r="N39" t="s">
        <v>1</v>
      </c>
      <c r="O39">
        <f>O37-N37</f>
        <v>39.400000000000006</v>
      </c>
      <c r="P39">
        <f>O39*$P$29/1000</f>
        <v>1970.0000000000002</v>
      </c>
      <c r="S39" s="17" t="s">
        <v>1</v>
      </c>
      <c r="T39" s="17">
        <f>T37-S37</f>
        <v>43.574999999999989</v>
      </c>
      <c r="U39" s="17">
        <f>T39*$P$29/1000</f>
        <v>2178.7499999999995</v>
      </c>
      <c r="V39" s="17"/>
      <c r="W39" s="17"/>
      <c r="X39" s="17" t="s">
        <v>1</v>
      </c>
      <c r="Y39" s="17">
        <f>Y37-X37</f>
        <v>41.874999999999986</v>
      </c>
      <c r="Z39" s="17">
        <f>Y39*$P$29/1000</f>
        <v>2093.7499999999991</v>
      </c>
      <c r="AA39" s="17"/>
    </row>
    <row r="40" spans="4:27" x14ac:dyDescent="0.25">
      <c r="D40" s="14" t="s">
        <v>0</v>
      </c>
      <c r="E40" s="14"/>
      <c r="F40" s="14">
        <f>E40*50</f>
        <v>0</v>
      </c>
      <c r="G40" s="14"/>
      <c r="I40" t="s">
        <v>0</v>
      </c>
      <c r="J40">
        <f>L37</f>
        <v>6</v>
      </c>
      <c r="K40">
        <f>J40*50</f>
        <v>300</v>
      </c>
      <c r="N40" t="s">
        <v>0</v>
      </c>
      <c r="O40">
        <f>Q37</f>
        <v>22.1</v>
      </c>
      <c r="P40">
        <f>O40*$P$29/1000</f>
        <v>1105</v>
      </c>
      <c r="S40" s="17" t="s">
        <v>0</v>
      </c>
      <c r="T40" s="17">
        <f>V37</f>
        <v>22.1</v>
      </c>
      <c r="U40" s="17">
        <f>T40*$P$29/1000</f>
        <v>1105</v>
      </c>
      <c r="V40" s="17"/>
      <c r="W40" s="17"/>
      <c r="X40" s="17" t="s">
        <v>0</v>
      </c>
      <c r="Y40" s="17">
        <f>AA37</f>
        <v>17.625000000000011</v>
      </c>
      <c r="Z40" s="17">
        <f>Y40*$P$29/1000</f>
        <v>881.25000000000057</v>
      </c>
      <c r="AA40" s="17"/>
    </row>
    <row r="42" spans="4:27" x14ac:dyDescent="0.25">
      <c r="E42" s="1" t="s">
        <v>7</v>
      </c>
      <c r="J42" s="1" t="s">
        <v>32</v>
      </c>
      <c r="O42" s="1" t="s">
        <v>33</v>
      </c>
    </row>
    <row r="44" spans="4:27" x14ac:dyDescent="0.25">
      <c r="D44" t="s">
        <v>4</v>
      </c>
      <c r="E44" t="s">
        <v>3</v>
      </c>
      <c r="F44" t="s">
        <v>2</v>
      </c>
      <c r="G44" t="s">
        <v>0</v>
      </c>
      <c r="I44" t="s">
        <v>4</v>
      </c>
      <c r="J44" t="s">
        <v>3</v>
      </c>
      <c r="K44" t="s">
        <v>2</v>
      </c>
      <c r="L44" t="s">
        <v>0</v>
      </c>
      <c r="N44" t="s">
        <v>4</v>
      </c>
      <c r="O44" t="s">
        <v>3</v>
      </c>
      <c r="P44" t="s">
        <v>2</v>
      </c>
      <c r="Q44" t="s">
        <v>0</v>
      </c>
    </row>
    <row r="45" spans="4:27" x14ac:dyDescent="0.25">
      <c r="D45">
        <f>$B$5</f>
        <v>11.6</v>
      </c>
      <c r="E45">
        <v>13.6</v>
      </c>
      <c r="F45">
        <v>13.6</v>
      </c>
      <c r="G45">
        <f>F45-E45</f>
        <v>0</v>
      </c>
      <c r="I45">
        <f>$B$5</f>
        <v>11.6</v>
      </c>
      <c r="J45">
        <v>15</v>
      </c>
      <c r="K45">
        <f>J45*1.1</f>
        <v>16.5</v>
      </c>
      <c r="L45">
        <f>K45-J45</f>
        <v>1.5</v>
      </c>
      <c r="N45">
        <f>$B$5</f>
        <v>11.6</v>
      </c>
      <c r="O45">
        <v>25</v>
      </c>
      <c r="P45">
        <v>30</v>
      </c>
      <c r="Q45">
        <f>P45-O45</f>
        <v>5</v>
      </c>
    </row>
    <row r="46" spans="4:27" x14ac:dyDescent="0.25">
      <c r="D46">
        <f t="shared" ref="D46:D49" si="7">$B$5</f>
        <v>11.6</v>
      </c>
      <c r="E46">
        <v>13.6</v>
      </c>
      <c r="F46">
        <v>13.6</v>
      </c>
      <c r="G46">
        <f>F46-E46</f>
        <v>0</v>
      </c>
      <c r="I46">
        <f t="shared" ref="I46:I49" si="8">$B$5</f>
        <v>11.6</v>
      </c>
      <c r="J46">
        <v>15</v>
      </c>
      <c r="K46">
        <f>J46*1.1</f>
        <v>16.5</v>
      </c>
      <c r="L46">
        <f>K46-J46</f>
        <v>1.5</v>
      </c>
      <c r="N46">
        <f t="shared" ref="N46:N49" si="9">$B$5</f>
        <v>11.6</v>
      </c>
      <c r="O46">
        <v>25</v>
      </c>
      <c r="P46">
        <v>30</v>
      </c>
      <c r="Q46">
        <f>P46-O46</f>
        <v>5</v>
      </c>
    </row>
    <row r="47" spans="4:27" x14ac:dyDescent="0.25">
      <c r="D47">
        <f t="shared" si="7"/>
        <v>11.6</v>
      </c>
      <c r="E47">
        <v>13.6</v>
      </c>
      <c r="F47">
        <v>13.6</v>
      </c>
      <c r="G47">
        <f>F47-E47</f>
        <v>0</v>
      </c>
      <c r="I47">
        <f t="shared" si="8"/>
        <v>11.6</v>
      </c>
      <c r="J47">
        <v>15</v>
      </c>
      <c r="K47">
        <f>J47*1.1</f>
        <v>16.5</v>
      </c>
      <c r="L47">
        <f>K47-J47</f>
        <v>1.5</v>
      </c>
      <c r="N47">
        <f t="shared" si="9"/>
        <v>11.6</v>
      </c>
      <c r="O47">
        <v>25</v>
      </c>
      <c r="P47">
        <v>30</v>
      </c>
      <c r="Q47">
        <f>P47-O47</f>
        <v>5</v>
      </c>
    </row>
    <row r="48" spans="4:27" x14ac:dyDescent="0.25">
      <c r="D48">
        <f t="shared" si="7"/>
        <v>11.6</v>
      </c>
      <c r="E48">
        <v>13.6</v>
      </c>
      <c r="F48">
        <v>13.6</v>
      </c>
      <c r="G48">
        <f>F48-E48</f>
        <v>0</v>
      </c>
      <c r="I48">
        <f t="shared" si="8"/>
        <v>11.6</v>
      </c>
      <c r="J48">
        <v>15</v>
      </c>
      <c r="K48">
        <f>J48*1.1</f>
        <v>16.5</v>
      </c>
      <c r="L48">
        <f>K48-J48</f>
        <v>1.5</v>
      </c>
      <c r="N48">
        <f t="shared" si="9"/>
        <v>11.6</v>
      </c>
      <c r="O48">
        <v>25</v>
      </c>
      <c r="P48">
        <v>30</v>
      </c>
      <c r="Q48">
        <f>P48-O48</f>
        <v>5</v>
      </c>
    </row>
    <row r="49" spans="4:17" x14ac:dyDescent="0.25">
      <c r="D49">
        <f t="shared" si="7"/>
        <v>11.6</v>
      </c>
      <c r="E49">
        <v>13.6</v>
      </c>
      <c r="F49">
        <v>13.6</v>
      </c>
      <c r="G49">
        <f>F49-E49</f>
        <v>0</v>
      </c>
      <c r="I49">
        <f t="shared" si="8"/>
        <v>11.6</v>
      </c>
      <c r="J49">
        <v>15</v>
      </c>
      <c r="K49">
        <f>J49*1.1</f>
        <v>16.5</v>
      </c>
      <c r="L49">
        <f>K49-J49</f>
        <v>1.5</v>
      </c>
      <c r="N49">
        <f t="shared" si="9"/>
        <v>11.6</v>
      </c>
      <c r="O49">
        <v>25</v>
      </c>
      <c r="P49">
        <v>30</v>
      </c>
      <c r="Q49">
        <f>P49-O49</f>
        <v>5</v>
      </c>
    </row>
    <row r="50" spans="4:17" x14ac:dyDescent="0.25">
      <c r="D50">
        <f>SUM(D45:D49)</f>
        <v>58</v>
      </c>
      <c r="E50">
        <f>SUM(E45:E49)</f>
        <v>68</v>
      </c>
      <c r="F50">
        <f>SUM(F45:F49)</f>
        <v>68</v>
      </c>
      <c r="G50">
        <f>SUM(G45:G49)</f>
        <v>0</v>
      </c>
      <c r="I50">
        <f>SUM(I45:I49)</f>
        <v>58</v>
      </c>
      <c r="J50">
        <f>SUM(J45:J49)</f>
        <v>75</v>
      </c>
      <c r="K50">
        <f>SUM(K45:K49)</f>
        <v>82.5</v>
      </c>
      <c r="L50">
        <f>SUM(L45:L49)</f>
        <v>7.5</v>
      </c>
      <c r="N50">
        <f>SUM(N45:N49)</f>
        <v>58</v>
      </c>
      <c r="O50">
        <f>SUM(O45:O49)</f>
        <v>125</v>
      </c>
      <c r="P50">
        <f>SUM(P45:P49)</f>
        <v>150</v>
      </c>
      <c r="Q50">
        <f>SUM(Q45:Q49)</f>
        <v>25</v>
      </c>
    </row>
    <row r="52" spans="4:17" x14ac:dyDescent="0.25">
      <c r="D52" t="s">
        <v>1</v>
      </c>
      <c r="E52">
        <f>E50-D50</f>
        <v>10</v>
      </c>
      <c r="F52">
        <f>E52*50</f>
        <v>500</v>
      </c>
      <c r="I52" t="s">
        <v>1</v>
      </c>
      <c r="J52">
        <f>J50-I50</f>
        <v>17</v>
      </c>
      <c r="K52">
        <f>J52*50</f>
        <v>850</v>
      </c>
      <c r="N52" t="s">
        <v>1</v>
      </c>
      <c r="O52">
        <f>O50-N50</f>
        <v>67</v>
      </c>
      <c r="P52">
        <f>O52*50</f>
        <v>3350</v>
      </c>
    </row>
    <row r="53" spans="4:17" x14ac:dyDescent="0.25">
      <c r="D53" t="s">
        <v>0</v>
      </c>
      <c r="F53">
        <f>E53*50</f>
        <v>0</v>
      </c>
      <c r="I53" t="s">
        <v>0</v>
      </c>
      <c r="J53">
        <f>L50</f>
        <v>7.5</v>
      </c>
      <c r="K53">
        <f>J53*50</f>
        <v>375</v>
      </c>
      <c r="N53" t="s">
        <v>0</v>
      </c>
      <c r="O53">
        <f>Q50</f>
        <v>25</v>
      </c>
      <c r="P53">
        <f>O53*50</f>
        <v>1250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Sheet3</vt:lpstr>
      <vt:lpstr>R_D_April</vt:lpstr>
      <vt:lpstr>August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Rager</dc:creator>
  <cp:lastModifiedBy>Ryan Rager</cp:lastModifiedBy>
  <dcterms:created xsi:type="dcterms:W3CDTF">2019-03-08T15:56:50Z</dcterms:created>
  <dcterms:modified xsi:type="dcterms:W3CDTF">2019-05-15T13:31:04Z</dcterms:modified>
</cp:coreProperties>
</file>